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20" windowHeight="5670" activeTab="6"/>
  </bookViews>
  <sheets>
    <sheet name="CLAS,OBJETO GASTO" sheetId="1" r:id="rId1"/>
    <sheet name="CLASIF.ADMINISTRATIVA" sheetId="2" r:id="rId2"/>
    <sheet name="CLASIF.FUN.GASTO" sheetId="3" r:id="rId3"/>
    <sheet name="CLASIF. X TIPO GASTO" sheetId="4" r:id="rId4"/>
    <sheet name="PRIOR.DE GASTO" sheetId="5" r:id="rId5"/>
    <sheet name="PROG.YPROYEC." sheetId="6" r:id="rId6"/>
    <sheet name="ANALITICO DE PLAZAS" sheetId="7" r:id="rId7"/>
  </sheets>
  <definedNames>
    <definedName name="_xlnm.Print_Titles" localSheetId="6">'ANALITICO DE PLAZAS'!$1:$8</definedName>
    <definedName name="_xlnm.Print_Titles" localSheetId="0">'CLAS,OBJETO GASTO'!$1:$9</definedName>
    <definedName name="_xlnm.Print_Titles" localSheetId="3">'CLASIF. X TIPO GASTO'!$1:$9</definedName>
    <definedName name="_xlnm.Print_Titles" localSheetId="1">'CLASIF.ADMINISTRATIVA'!$1:$9</definedName>
    <definedName name="_xlnm.Print_Titles" localSheetId="2">'CLASIF.FUN.GASTO'!$1:$9</definedName>
    <definedName name="_xlnm.Print_Titles" localSheetId="4">'PRIOR.DE GASTO'!$1:$9</definedName>
    <definedName name="_xlnm.Print_Titles" localSheetId="5">'PROG.YPROYEC.'!$1:$9</definedName>
  </definedNames>
  <calcPr fullCalcOnLoad="1"/>
</workbook>
</file>

<file path=xl/sharedStrings.xml><?xml version="1.0" encoding="utf-8"?>
<sst xmlns="http://schemas.openxmlformats.org/spreadsheetml/2006/main" count="289" uniqueCount="264">
  <si>
    <t>TRANSFERENCIAS, ASIGNACIONES, SUBSIDIOS Y OTRAS AYUDAS</t>
  </si>
  <si>
    <t>CONVENIOS</t>
  </si>
  <si>
    <t>APORTACIONES</t>
  </si>
  <si>
    <t>PARTICIPACIONES</t>
  </si>
  <si>
    <t>PARTICIPACIONES Y APORTACIONES</t>
  </si>
  <si>
    <t>IMPORTE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</si>
  <si>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</si>
  <si>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</si>
  <si>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</si>
  <si>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</si>
  <si>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</si>
  <si>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</si>
  <si>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</si>
  <si>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</si>
  <si>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</si>
  <si>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</si>
  <si>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</si>
  <si>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</si>
  <si>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</si>
  <si>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</si>
  <si>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</si>
  <si>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</si>
  <si>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</si>
  <si>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</si>
  <si>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</si>
  <si>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</si>
  <si>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</si>
  <si>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</si>
  <si>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</si>
  <si>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</si>
  <si>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</si>
  <si>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</si>
  <si>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 INTERNAS Y ASIGNACIONES AL SECTOR PUBLICO</t>
  </si>
  <si>
    <t>BIENES MUEBLES, INMUEBLES E INTANGIBLES</t>
  </si>
  <si>
    <t>MOBILIARIO Y EQUIPO DE ADMINISTRACION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</si>
  <si>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</si>
  <si>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</si>
  <si>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</si>
  <si>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</si>
  <si>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</si>
  <si>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</si>
  <si>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</si>
  <si>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</si>
  <si>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</si>
  <si>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</si>
  <si>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</si>
  <si>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PREVISIONES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</si>
  <si>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</si>
  <si>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</si>
  <si>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</si>
  <si>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</si>
  <si>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</si>
  <si>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</si>
  <si>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</si>
  <si>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</si>
  <si>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</si>
  <si>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</si>
  <si>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</si>
  <si>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</si>
  <si>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</si>
  <si>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</si>
  <si>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1213-8</t>
  </si>
  <si>
    <t>INVERSIONES PARA EL FOMENTO DE ACTIVIDADES PRODUCTIVAS</t>
  </si>
  <si>
    <t>1212-3</t>
  </si>
  <si>
    <t>1212-9</t>
  </si>
  <si>
    <t>1211-1</t>
  </si>
  <si>
    <t>1211-2</t>
  </si>
  <si>
    <t>1212-2</t>
  </si>
  <si>
    <t>TOTAL</t>
  </si>
  <si>
    <t>ORGANO EJECUTIVO MUNICIPAL</t>
  </si>
  <si>
    <t>OTRAS ENTIDADES PARAESTATALES Y ORGANISMOS</t>
  </si>
  <si>
    <t>GOBIERNO</t>
  </si>
  <si>
    <t>DESARROLLO SOCIAL</t>
  </si>
  <si>
    <t>DESARROLLO ECONOMICO</t>
  </si>
  <si>
    <t>OTRAS NO CLASIFICADAS EN FUNCIONES ANTERIORES</t>
  </si>
  <si>
    <t>GASTO CORRIENTE</t>
  </si>
  <si>
    <t>GASTO DE CAPITAL</t>
  </si>
  <si>
    <t>AMORTIZACION DE LA DEUDA Y DISMINUCION DE PASIVOS</t>
  </si>
  <si>
    <t>ELECTRIFICACION, SALUD, Y LA GESTION DE OTROS RECURSOS FEDERALES PARA APLICARLOS EN OBRAS QUE</t>
  </si>
  <si>
    <t>POR SU NATURALEZA, NO ESTAN CONTEMPLADAS EN EL FISM Y FORTAMUN.</t>
  </si>
  <si>
    <t>ACUERDO A LAS NUEVAS REGLAS DE OPERACIÓN, OBRAS EN AGUA POTABLE, DRENAJE Y      ALCANTARILLADO,</t>
  </si>
  <si>
    <t>AHORA EN LO QUE RESPECTA AL GASTO DE RECURSOS PROPIOS Y PARTICIPACIONES., LAS PRIORIDADES, SON</t>
  </si>
  <si>
    <t>LOS GASTOS DE OPERACIÓN, QUE SON LOS PRINCIPALES, NOMINA DE EMPLEADOS, PAGO DE LUZ ELECTRICA,</t>
  </si>
  <si>
    <t>5115-1</t>
  </si>
  <si>
    <t>PERSONAL DE CONFIANZA</t>
  </si>
  <si>
    <t>AGUINALDO</t>
  </si>
  <si>
    <t>HONORARIOS Y COMISIONES</t>
  </si>
  <si>
    <t>COMPENSACIONES EXTRAORDINARIAS</t>
  </si>
  <si>
    <t>OTRAS PRESTACIONES</t>
  </si>
  <si>
    <t>MEDICINAS Y PRODUCTOS FARMACEUTICOS</t>
  </si>
  <si>
    <t>COMBUSTIBLES</t>
  </si>
  <si>
    <t>PAPELERIA Y GASTOS DE OFICINA</t>
  </si>
  <si>
    <t>COMPUTO</t>
  </si>
  <si>
    <t>ARTICULOS DE LIMPIEZA</t>
  </si>
  <si>
    <t>MANTO. Y CONSERV. DE MOBILIARIO Y EQUIPO</t>
  </si>
  <si>
    <t>MANTO. Y CONSERV. DE  INMUEBLES</t>
  </si>
  <si>
    <t>MANTO. Y CONSERV. DE EQPO. DE TRANSPORTE</t>
  </si>
  <si>
    <t>AYUDAS CULTURALES Y SOCIALES</t>
  </si>
  <si>
    <t>A INSTITUCIONES DE EDUCACION</t>
  </si>
  <si>
    <t>EQUIPO EDUCACION Y RECREATIVO</t>
  </si>
  <si>
    <t>MOBILIARIO</t>
  </si>
  <si>
    <t>EQPO. Y APARATOS DE COMUNICACIÓN Y TELECOMUNICACION</t>
  </si>
  <si>
    <t>BIENES INFORMATICOS</t>
  </si>
  <si>
    <t>OBRA PUBLICA PARTICIPACIONES</t>
  </si>
  <si>
    <t>OBRA PUBLICA FISM</t>
  </si>
  <si>
    <t>OBRA PUBLICA FORTAMUN</t>
  </si>
  <si>
    <t>OBRA PUBLICA OTROS PROYECTOS</t>
  </si>
  <si>
    <t>7510-1</t>
  </si>
  <si>
    <t>7510-2</t>
  </si>
  <si>
    <t>7510-3</t>
  </si>
  <si>
    <t>1241-1</t>
  </si>
  <si>
    <t>1241-2</t>
  </si>
  <si>
    <t>1241-3</t>
  </si>
  <si>
    <t>1241-4</t>
  </si>
  <si>
    <t>5112-1</t>
  </si>
  <si>
    <t>HASTA</t>
  </si>
  <si>
    <t>DE</t>
  </si>
  <si>
    <t>REMUNERACIONES</t>
  </si>
  <si>
    <t>NO. DE PLAZAS</t>
  </si>
  <si>
    <t>PLAZA/PUESTO</t>
  </si>
  <si>
    <t>PRESIDENTE Y REGIDORES</t>
  </si>
  <si>
    <t>DIRECTORES DE AREA</t>
  </si>
  <si>
    <t>EMPLEADOS</t>
  </si>
  <si>
    <t xml:space="preserve">DECLARO BAJO PROTESTA DE DECIR VERDAD QUE LOS DATOS ASENTADOS EN EL FORMATO SON VERDADEROS Y SON </t>
  </si>
  <si>
    <t>RESPONSABILIDAD DEL EMISOR.</t>
  </si>
  <si>
    <t xml:space="preserve">LAS PRIORIDADES EN EL GASTO EN EL MUNICIPIO DE ATEMPAN, SE RESUMEN EN: SERVICIOS   BASICOS  Y DE  </t>
  </si>
  <si>
    <t>5111-1111</t>
  </si>
  <si>
    <t>DIETAS</t>
  </si>
  <si>
    <t>5111-1132</t>
  </si>
  <si>
    <t>5113-1322</t>
  </si>
  <si>
    <t>5113-1323</t>
  </si>
  <si>
    <t>5113-1324</t>
  </si>
  <si>
    <t>5121-2111</t>
  </si>
  <si>
    <t>5121-2141</t>
  </si>
  <si>
    <t>5121-2151</t>
  </si>
  <si>
    <t>MATERIAL IMPRESO E INFORMACION DIGITAL</t>
  </si>
  <si>
    <t>5121-2161</t>
  </si>
  <si>
    <t>5121-2171</t>
  </si>
  <si>
    <t>MATERIALES Y UTILES DE ENSEÑANZA</t>
  </si>
  <si>
    <t>5121-2181</t>
  </si>
  <si>
    <t>MATERIALES PARA EL REGISTRO E IDENTIFICACION DE PERSONAS</t>
  </si>
  <si>
    <t>5122-2211</t>
  </si>
  <si>
    <t>PRODUCTOS ALIMENTICIOS PARA PERSONAS</t>
  </si>
  <si>
    <t>5122-2231</t>
  </si>
  <si>
    <t>UTENSILIOS PARA EL SERVICIO DE ALIMENTACION</t>
  </si>
  <si>
    <t>5123-2311</t>
  </si>
  <si>
    <t>PRODUCTOS ALIMENTICIOS, AGROPECUARIOS Y FORESTALES</t>
  </si>
  <si>
    <t>5124-2411</t>
  </si>
  <si>
    <t>PRODUCTOS MINERALES NO METALICOS</t>
  </si>
  <si>
    <t>5124-2421</t>
  </si>
  <si>
    <t>CEMENTO Y PRODUCTOS  DE CONCRETO</t>
  </si>
  <si>
    <t>5124-2431</t>
  </si>
  <si>
    <t>CAL, YESO Y PRODUCTOS DE YESO</t>
  </si>
  <si>
    <t>5124-2441</t>
  </si>
  <si>
    <t>MADERA Y PRODUCTOS DE MADERA</t>
  </si>
  <si>
    <t>5124-2451</t>
  </si>
  <si>
    <t>VIDRIO Y PRODUCTOS DE VIDRIO</t>
  </si>
  <si>
    <t>5124-2461</t>
  </si>
  <si>
    <t>MATERIAL ELECTRIICO Y ELECTRONICO</t>
  </si>
  <si>
    <t>5124-2471</t>
  </si>
  <si>
    <t>ARTICULOS METALICOS PARA LA CONSTRUCCION</t>
  </si>
  <si>
    <t>5124-2481</t>
  </si>
  <si>
    <t>MATERIALES COMPLEMENTARIOS</t>
  </si>
  <si>
    <t>5124-2491</t>
  </si>
  <si>
    <t>OTROS MATERIALES Y ARTICULOS DE CONSTRUCCION Y REPARACION</t>
  </si>
  <si>
    <t>5125-2521</t>
  </si>
  <si>
    <t>FERTILIZANTES, PESTICIDAS Y OTROS AGROQUIMICOS</t>
  </si>
  <si>
    <t>5125-2531</t>
  </si>
  <si>
    <t>5125-2541</t>
  </si>
  <si>
    <t>MATERIALES, ACCESORIOS Y SUMINISTROS MEDICOS</t>
  </si>
  <si>
    <t>5125-2561</t>
  </si>
  <si>
    <t>FIBRAS SINTETICAS, HULES PLASTICOS</t>
  </si>
  <si>
    <t>5126-2611</t>
  </si>
  <si>
    <t>5126-2612</t>
  </si>
  <si>
    <t>LUBRICANTES Y ADITIVOS</t>
  </si>
  <si>
    <t>5127-2711</t>
  </si>
  <si>
    <t>VESTUARIOS Y UNIFORMES</t>
  </si>
  <si>
    <t>5127-2721</t>
  </si>
  <si>
    <t>PRENDAS DE SEGURIDAD Y PROTECCION PERSONAL</t>
  </si>
  <si>
    <t>5127-2731</t>
  </si>
  <si>
    <t>ARTICULOS DEPORTIVOS</t>
  </si>
  <si>
    <t>5127-2741</t>
  </si>
  <si>
    <t>PRODUCTOS TEXTILES</t>
  </si>
  <si>
    <t>5129-2911</t>
  </si>
  <si>
    <t>HERRAMIENTAS MENORES</t>
  </si>
  <si>
    <t>5129-2941</t>
  </si>
  <si>
    <t>REFACCIONES Y ACCESORIOS MENORE DE EQUIPOS</t>
  </si>
  <si>
    <t>5129-2961</t>
  </si>
  <si>
    <t>5131-3111</t>
  </si>
  <si>
    <t>ENERGIA ELECTRICA</t>
  </si>
  <si>
    <t>5131-3131</t>
  </si>
  <si>
    <t>AGUA</t>
  </si>
  <si>
    <t>5131-3141</t>
  </si>
  <si>
    <t>TELEFONIA TRADICIONAL</t>
  </si>
  <si>
    <t>5132-3221</t>
  </si>
  <si>
    <t>ARRENDAMIENTO DE EDIFICIOS</t>
  </si>
  <si>
    <t>5132-3231</t>
  </si>
  <si>
    <t>ARRENDAMIENTO DE MOBILIARIO Y EQUIPO DE ADMINISTRACION</t>
  </si>
  <si>
    <t>5132-3251</t>
  </si>
  <si>
    <t>ARRENDAMIENTO DE EQUIPO DE TRANSPORTE</t>
  </si>
  <si>
    <t>5132-3261</t>
  </si>
  <si>
    <t>ARRENDAMIENTO DE MAQUINARIA, OTROS EQUIPOS</t>
  </si>
  <si>
    <t>5132-3291</t>
  </si>
  <si>
    <t>OTROS ARRENDAMIENTOS</t>
  </si>
  <si>
    <t>5133-3311</t>
  </si>
  <si>
    <t>SERVICIOS LEGALES DE CONTABILIDAD, AUDITORIA</t>
  </si>
  <si>
    <t>5133-3321</t>
  </si>
  <si>
    <t>SERVICIO DE DISEÑO, ARQUITECTURA, INGENIERIA</t>
  </si>
  <si>
    <t>5133-3331</t>
  </si>
  <si>
    <t>SERVICIOS DE CONSULTORIA ADMINISTRATIVA</t>
  </si>
  <si>
    <t>5133-3341</t>
  </si>
  <si>
    <t>SERVICIOS DE CAPACITACION</t>
  </si>
  <si>
    <t>5133-3361</t>
  </si>
  <si>
    <t>SERVICIOS DE APOYO ADMINISTRATIVO</t>
  </si>
  <si>
    <t>5133-3391</t>
  </si>
  <si>
    <t>5134-3411</t>
  </si>
  <si>
    <t>SERVICIOS FINANCIEROS Y BANCARIOS</t>
  </si>
  <si>
    <t>5134-3451</t>
  </si>
  <si>
    <t>SEGUROS DE BIENES PATRIMONIALES</t>
  </si>
  <si>
    <t>5134-3471</t>
  </si>
  <si>
    <t>FLETES Y MANIOBRAS</t>
  </si>
  <si>
    <t>5135-3511</t>
  </si>
  <si>
    <t>5135-3531</t>
  </si>
  <si>
    <t>5135-3551</t>
  </si>
  <si>
    <t>5135-3581</t>
  </si>
  <si>
    <t>SERVICIOS DE LIMPIEZA Y MANEJO DE DESHECHOS</t>
  </si>
  <si>
    <t>5135-3591</t>
  </si>
  <si>
    <t>SERVICIOS DE JARDINERIA Y  FUMIGACION</t>
  </si>
  <si>
    <t>5136-3611</t>
  </si>
  <si>
    <t xml:space="preserve">DIFUSION POR RADIO, TV Y OTROS MEDIOS </t>
  </si>
  <si>
    <t>5136-3631</t>
  </si>
  <si>
    <t>SERVICIOS DE CREATIVIDAD, PREPRODUCCION Y PRODUCCION</t>
  </si>
  <si>
    <t>5136-3641</t>
  </si>
  <si>
    <t>SERVICIOS DE REVELADO DE FOTOGRAFIAS</t>
  </si>
  <si>
    <t>5136-3651</t>
  </si>
  <si>
    <t>SERVICIOS DE LA INDUSTRIA FILMICA, DEL SONIDO Y DEL VIDEO</t>
  </si>
  <si>
    <t>5137-3721</t>
  </si>
  <si>
    <t>PASAJES TERRESTRES NACIONALES</t>
  </si>
  <si>
    <t>5137-3751</t>
  </si>
  <si>
    <t>VIATICOS EN EL PAIS</t>
  </si>
  <si>
    <t>5138-3811</t>
  </si>
  <si>
    <t>GASTOS DE CEREMONIAL</t>
  </si>
  <si>
    <t>5138-3821</t>
  </si>
  <si>
    <t>GASTOS DE ORDEN SOCIAL Y CULTURAL</t>
  </si>
  <si>
    <t>5139-3921</t>
  </si>
  <si>
    <t>IMPUESTOS Y DERECHOS</t>
  </si>
  <si>
    <t>5139-3981</t>
  </si>
  <si>
    <t>IMPUESTOS SOBRE NOMINAS Y OTROS QUE SE DERIVEN</t>
  </si>
  <si>
    <t>5241-4151</t>
  </si>
  <si>
    <t>5241-4241</t>
  </si>
  <si>
    <t>TRANSFERENCIAS OTORGADAS A ENTIDADES FEDERATIVAS</t>
  </si>
  <si>
    <t>5241-4411</t>
  </si>
  <si>
    <t>5241-4431</t>
  </si>
  <si>
    <t>1241-5</t>
  </si>
  <si>
    <t>OTROS MOBILIARIOS Y EQUIPOS DE ADMINISTRACION</t>
  </si>
  <si>
    <t>7510-4</t>
  </si>
  <si>
    <t xml:space="preserve">PAGO DE TELEFONO, INSUMOS DEL AYUNTAMIENTO, GASOLINA, IMPUESTOS,  ETC. ASI COMO UNA PARTE DESTINADA   </t>
  </si>
  <si>
    <t>A MANTENIMIENTOS Y APOYOS A  LA POBLACION, ASI COMO LA PARTICIPACION AL DIF.</t>
  </si>
  <si>
    <t>Y POR SUPUESTO TAMBIEN A LA LIQUIDACION DE LA DEUDA ANTE BANOBRAS.</t>
  </si>
  <si>
    <t>CRECIMIENTO ECONOMICO SOSTENIDO-                              HACIENDA PUBLICA</t>
  </si>
  <si>
    <t>COMUNIDAD SEGURA-                                                               SEGURIDAD PUBLICA</t>
  </si>
  <si>
    <t>DESARROLLO URBANO SUSTENTABLE-                                OBRA PUBLICA</t>
  </si>
  <si>
    <t>BUENAS PRACTICAS ADMINISTRATIVAS-                                SERVICIOS MUNICIPALES Y SOCIALES</t>
  </si>
  <si>
    <t>BIENESTAR SOCIAL Y DESARROLLO HUMANO-                    SALUD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</si>
</sst>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53">
      <alignment/>
      <protection/>
    </xf>
    <xf numFmtId="44" fontId="0" fillId="0" borderId="10" xfId="51" applyFont="1" applyBorder="1" applyAlignment="1">
      <alignment/>
    </xf>
    <xf numFmtId="0" fontId="4" fillId="0" borderId="10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44" fontId="0" fillId="0" borderId="13" xfId="51" applyFont="1" applyBorder="1" applyAlignment="1">
      <alignment/>
    </xf>
    <xf numFmtId="0" fontId="2" fillId="0" borderId="13" xfId="53" applyBorder="1" applyAlignment="1">
      <alignment horizontal="justify" vertical="center" wrapText="1"/>
      <protection/>
    </xf>
    <xf numFmtId="0" fontId="2" fillId="0" borderId="14" xfId="53" applyBorder="1" applyAlignment="1">
      <alignment horizontal="center" vertical="center"/>
      <protection/>
    </xf>
    <xf numFmtId="0" fontId="2" fillId="0" borderId="15" xfId="53" applyBorder="1" applyAlignment="1">
      <alignment horizontal="center" vertical="center"/>
      <protection/>
    </xf>
    <xf numFmtId="44" fontId="0" fillId="0" borderId="16" xfId="51" applyFont="1" applyBorder="1" applyAlignment="1">
      <alignment/>
    </xf>
    <xf numFmtId="0" fontId="2" fillId="0" borderId="16" xfId="53" applyBorder="1" applyAlignment="1">
      <alignment horizontal="justify" vertical="center" wrapText="1"/>
      <protection/>
    </xf>
    <xf numFmtId="0" fontId="2" fillId="0" borderId="17" xfId="53" applyBorder="1" applyAlignment="1">
      <alignment horizontal="center" vertical="center"/>
      <protection/>
    </xf>
    <xf numFmtId="0" fontId="2" fillId="0" borderId="18" xfId="53" applyBorder="1" applyAlignment="1">
      <alignment horizontal="center" vertical="center"/>
      <protection/>
    </xf>
    <xf numFmtId="44" fontId="0" fillId="0" borderId="19" xfId="51" applyFont="1" applyBorder="1" applyAlignment="1">
      <alignment/>
    </xf>
    <xf numFmtId="0" fontId="2" fillId="0" borderId="19" xfId="53" applyBorder="1" applyAlignment="1">
      <alignment horizontal="justify" vertical="center" wrapText="1"/>
      <protection/>
    </xf>
    <xf numFmtId="0" fontId="2" fillId="0" borderId="20" xfId="53" applyBorder="1" applyAlignment="1">
      <alignment horizontal="center" vertical="center"/>
      <protection/>
    </xf>
    <xf numFmtId="0" fontId="2" fillId="0" borderId="21" xfId="53" applyBorder="1" applyAlignment="1">
      <alignment horizontal="center" vertical="center"/>
      <protection/>
    </xf>
    <xf numFmtId="0" fontId="2" fillId="0" borderId="13" xfId="53" applyBorder="1">
      <alignment/>
      <protection/>
    </xf>
    <xf numFmtId="0" fontId="5" fillId="0" borderId="0" xfId="53" applyFont="1" applyAlignment="1">
      <alignment horizontal="center"/>
      <protection/>
    </xf>
    <xf numFmtId="0" fontId="2" fillId="0" borderId="16" xfId="53" applyBorder="1">
      <alignment/>
      <protection/>
    </xf>
    <xf numFmtId="0" fontId="4" fillId="0" borderId="15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vertical="center" wrapText="1"/>
      <protection/>
    </xf>
    <xf numFmtId="0" fontId="3" fillId="0" borderId="23" xfId="53" applyFont="1" applyBorder="1" applyAlignment="1">
      <alignment vertical="center" wrapText="1"/>
      <protection/>
    </xf>
    <xf numFmtId="0" fontId="3" fillId="0" borderId="15" xfId="53" applyFont="1" applyBorder="1" applyAlignment="1">
      <alignment horizontal="left" vertical="center"/>
      <protection/>
    </xf>
    <xf numFmtId="44" fontId="2" fillId="0" borderId="13" xfId="53" applyNumberFormat="1" applyBorder="1">
      <alignment/>
      <protection/>
    </xf>
    <xf numFmtId="0" fontId="3" fillId="0" borderId="14" xfId="53" applyFont="1" applyBorder="1" applyAlignment="1">
      <alignment horizontal="left" vertical="center"/>
      <protection/>
    </xf>
    <xf numFmtId="44" fontId="41" fillId="0" borderId="13" xfId="51" applyFont="1" applyBorder="1" applyAlignment="1">
      <alignment/>
    </xf>
    <xf numFmtId="0" fontId="3" fillId="0" borderId="14" xfId="53" applyFont="1" applyBorder="1" applyAlignment="1">
      <alignment horizontal="center" vertical="center"/>
      <protection/>
    </xf>
    <xf numFmtId="0" fontId="3" fillId="0" borderId="17" xfId="53" applyFont="1" applyBorder="1" applyAlignment="1">
      <alignment horizontal="left" vertical="center"/>
      <protection/>
    </xf>
    <xf numFmtId="44" fontId="41" fillId="0" borderId="10" xfId="51" applyFont="1" applyBorder="1" applyAlignment="1">
      <alignment/>
    </xf>
    <xf numFmtId="0" fontId="3" fillId="0" borderId="13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44" fontId="3" fillId="0" borderId="13" xfId="53" applyNumberFormat="1" applyFont="1" applyBorder="1">
      <alignment/>
      <protection/>
    </xf>
    <xf numFmtId="0" fontId="2" fillId="0" borderId="0" xfId="53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 vertical="center"/>
      <protection/>
    </xf>
    <xf numFmtId="0" fontId="4" fillId="0" borderId="19" xfId="53" applyFont="1" applyBorder="1" applyAlignment="1">
      <alignment horizontal="center" vertical="center"/>
      <protection/>
    </xf>
    <xf numFmtId="44" fontId="41" fillId="0" borderId="19" xfId="51" applyFont="1" applyBorder="1" applyAlignment="1">
      <alignment/>
    </xf>
    <xf numFmtId="0" fontId="3" fillId="0" borderId="20" xfId="53" applyFont="1" applyBorder="1" applyAlignment="1">
      <alignment horizontal="left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4" fillId="0" borderId="22" xfId="53" applyFont="1" applyBorder="1" applyAlignment="1">
      <alignment horizontal="left" vertical="center"/>
      <protection/>
    </xf>
    <xf numFmtId="0" fontId="4" fillId="0" borderId="23" xfId="53" applyFont="1" applyBorder="1" applyAlignment="1">
      <alignment horizontal="left" vertical="center"/>
      <protection/>
    </xf>
    <xf numFmtId="0" fontId="3" fillId="0" borderId="22" xfId="53" applyFont="1" applyBorder="1" applyAlignment="1">
      <alignment horizontal="left" vertical="center"/>
      <protection/>
    </xf>
    <xf numFmtId="0" fontId="3" fillId="0" borderId="23" xfId="53" applyFont="1" applyBorder="1" applyAlignment="1">
      <alignment horizontal="left" vertical="center"/>
      <protection/>
    </xf>
    <xf numFmtId="0" fontId="3" fillId="0" borderId="22" xfId="53" applyFont="1" applyBorder="1" applyAlignment="1">
      <alignment horizontal="left" vertical="center" wrapText="1"/>
      <protection/>
    </xf>
    <xf numFmtId="0" fontId="3" fillId="0" borderId="23" xfId="53" applyFont="1" applyBorder="1" applyAlignment="1">
      <alignment horizontal="left" vertical="center" wrapText="1"/>
      <protection/>
    </xf>
    <xf numFmtId="0" fontId="3" fillId="0" borderId="24" xfId="53" applyFont="1" applyBorder="1" applyAlignment="1">
      <alignment horizontal="left" vertical="center"/>
      <protection/>
    </xf>
    <xf numFmtId="0" fontId="3" fillId="0" borderId="14" xfId="53" applyFont="1" applyBorder="1" applyAlignment="1">
      <alignment horizontal="left" vertical="center"/>
      <protection/>
    </xf>
    <xf numFmtId="0" fontId="6" fillId="0" borderId="24" xfId="53" applyFont="1" applyBorder="1" applyAlignment="1">
      <alignment horizontal="left" vertical="center"/>
      <protection/>
    </xf>
    <xf numFmtId="0" fontId="4" fillId="0" borderId="14" xfId="53" applyFont="1" applyBorder="1" applyAlignment="1">
      <alignment horizontal="left" vertical="center"/>
      <protection/>
    </xf>
    <xf numFmtId="0" fontId="6" fillId="0" borderId="25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4" fillId="0" borderId="26" xfId="53" applyFont="1" applyBorder="1" applyAlignment="1">
      <alignment horizontal="left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21" xfId="53" applyFont="1" applyBorder="1" applyAlignment="1">
      <alignment horizontal="center" vertical="center"/>
      <protection/>
    </xf>
    <xf numFmtId="0" fontId="4" fillId="0" borderId="28" xfId="53" applyFont="1" applyBorder="1" applyAlignment="1">
      <alignment horizontal="center" vertical="center"/>
      <protection/>
    </xf>
    <xf numFmtId="0" fontId="4" fillId="0" borderId="29" xfId="53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center" vertical="center"/>
      <protection/>
    </xf>
    <xf numFmtId="0" fontId="4" fillId="0" borderId="31" xfId="53" applyFont="1" applyBorder="1" applyAlignment="1">
      <alignment horizontal="center" vertical="center"/>
      <protection/>
    </xf>
    <xf numFmtId="0" fontId="4" fillId="0" borderId="32" xfId="53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57150</xdr:rowOff>
    </xdr:from>
    <xdr:to>
      <xdr:col>4</xdr:col>
      <xdr:colOff>952500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219200" y="47625"/>
          <a:ext cx="5410200" cy="1276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FORMATO DEL PROYECTO DEL PRESUPUESTO DE EGRESOS ARMONIZADO
</a:t>
          </a:r>
          <a:r>
            <a:rPr lang="en-US" cap="none" sz="1000" b="1" i="0" u="none" baseline="0">
              <a:solidFill>
                <a:srgbClr val="000000"/>
              </a:solidFill>
            </a:rPr>
            <a:t>MUNICIPIO DE ATEMPAN
</a:t>
          </a:r>
          <a:r>
            <a:rPr lang="en-US" cap="none" sz="1000" b="1" i="0" u="none" baseline="0">
              <a:solidFill>
                <a:srgbClr val="000000"/>
              </a:solidFill>
            </a:rPr>
            <a:t>PRESUPUESTO DE EGRESOS PARA EL EJERCICIO FISCAL 2023
</a:t>
          </a:r>
          <a:r>
            <a:rPr lang="en-US" cap="none" sz="1000" b="1" i="0" u="none" baseline="0">
              <a:solidFill>
                <a:srgbClr val="000000"/>
              </a:solidFill>
            </a:rPr>
            <a:t>CLASIFICADOR POR OBJETO DEL GASTO</a:t>
          </a:r>
        </a:p>
      </xdr:txBody>
    </xdr:sp>
    <xdr:clientData/>
  </xdr:twoCellAnchor>
  <xdr:twoCellAnchor editAs="oneCell">
    <xdr:from>
      <xdr:col>0</xdr:col>
      <xdr:colOff>200025</xdr:colOff>
      <xdr:row>5</xdr:row>
      <xdr:rowOff>19050</xdr:rowOff>
    </xdr:from>
    <xdr:to>
      <xdr:col>3</xdr:col>
      <xdr:colOff>285750</xdr:colOff>
      <xdr:row>8</xdr:row>
      <xdr:rowOff>95250</xdr:rowOff>
    </xdr:to>
    <xdr:pic>
      <xdr:nvPicPr>
        <xdr:cNvPr id="2" name="Imagen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42975"/>
          <a:ext cx="1962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172</xdr:row>
      <xdr:rowOff>9525</xdr:rowOff>
    </xdr:from>
    <xdr:to>
      <xdr:col>3</xdr:col>
      <xdr:colOff>1095375</xdr:colOff>
      <xdr:row>179</xdr:row>
      <xdr:rowOff>171450</xdr:rowOff>
    </xdr:to>
    <xdr:sp>
      <xdr:nvSpPr>
        <xdr:cNvPr id="3" name="Rectángulo 24"/>
        <xdr:cNvSpPr>
          <a:spLocks/>
        </xdr:cNvSpPr>
      </xdr:nvSpPr>
      <xdr:spPr>
        <a:xfrm>
          <a:off x="238125" y="39338250"/>
          <a:ext cx="2733675" cy="1495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ING. CARLOS HERRERA GONZALEZ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PRESIDENTE MUNICIPAL</a:t>
          </a:r>
        </a:p>
      </xdr:txBody>
    </xdr:sp>
    <xdr:clientData/>
  </xdr:twoCellAnchor>
  <xdr:twoCellAnchor>
    <xdr:from>
      <xdr:col>3</xdr:col>
      <xdr:colOff>4057650</xdr:colOff>
      <xdr:row>172</xdr:row>
      <xdr:rowOff>0</xdr:rowOff>
    </xdr:from>
    <xdr:to>
      <xdr:col>5</xdr:col>
      <xdr:colOff>504825</xdr:colOff>
      <xdr:row>180</xdr:row>
      <xdr:rowOff>19050</xdr:rowOff>
    </xdr:to>
    <xdr:sp>
      <xdr:nvSpPr>
        <xdr:cNvPr id="4" name="Rectángulo 24"/>
        <xdr:cNvSpPr>
          <a:spLocks/>
        </xdr:cNvSpPr>
      </xdr:nvSpPr>
      <xdr:spPr>
        <a:xfrm>
          <a:off x="5934075" y="39328725"/>
          <a:ext cx="1200150" cy="1543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LIC. MIGUEL HERRERA CAMACHO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TESORERO MUNICIPAL</a:t>
          </a:r>
        </a:p>
      </xdr:txBody>
    </xdr:sp>
    <xdr:clientData/>
  </xdr:twoCellAnchor>
  <xdr:twoCellAnchor>
    <xdr:from>
      <xdr:col>3</xdr:col>
      <xdr:colOff>1238250</xdr:colOff>
      <xdr:row>172</xdr:row>
      <xdr:rowOff>19050</xdr:rowOff>
    </xdr:from>
    <xdr:to>
      <xdr:col>3</xdr:col>
      <xdr:colOff>3914775</xdr:colOff>
      <xdr:row>179</xdr:row>
      <xdr:rowOff>171450</xdr:rowOff>
    </xdr:to>
    <xdr:sp>
      <xdr:nvSpPr>
        <xdr:cNvPr id="5" name="Rectángulo 24"/>
        <xdr:cNvSpPr>
          <a:spLocks/>
        </xdr:cNvSpPr>
      </xdr:nvSpPr>
      <xdr:spPr>
        <a:xfrm>
          <a:off x="3114675" y="39347775"/>
          <a:ext cx="2676525" cy="1485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PROFR. JOSE MISAEL HERNANDEZ SOSA
</a:t>
          </a:r>
          <a:r>
            <a:rPr lang="en-US" cap="none" sz="700" b="0" i="0" u="none" baseline="0">
              <a:solidFill>
                <a:srgbClr val="000000"/>
              </a:solidFill>
            </a:rPr>
            <a:t>SECRETARIO DEL AYUNTAMIENTO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8</xdr:col>
      <xdr:colOff>0</xdr:colOff>
      <xdr:row>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66700" y="142875"/>
          <a:ext cx="6362700" cy="1352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FORMATO DEL PROYECTO DEL PRESUPUESTO DE EGRESOS ARMONIZADO
</a:t>
          </a:r>
          <a:r>
            <a:rPr lang="en-US" cap="none" sz="1000" b="1" i="0" u="none" baseline="0">
              <a:solidFill>
                <a:srgbClr val="000000"/>
              </a:solidFill>
            </a:rPr>
            <a:t>MUNICIPIO DE ATEMPAN
</a:t>
          </a:r>
          <a:r>
            <a:rPr lang="en-US" cap="none" sz="1000" b="1" i="0" u="none" baseline="0">
              <a:solidFill>
                <a:srgbClr val="000000"/>
              </a:solidFill>
            </a:rPr>
            <a:t>PRESUPUESTO DE EGRESOS PARA EL EJERCICIO FISCAL 2023
</a:t>
          </a:r>
          <a:r>
            <a:rPr lang="en-US" cap="none" sz="1000" b="1" i="0" u="none" baseline="0">
              <a:solidFill>
                <a:srgbClr val="000000"/>
              </a:solidFill>
            </a:rPr>
            <a:t>CLASIFICACION ADMINISTRATIVA</a:t>
          </a:r>
        </a:p>
      </xdr:txBody>
    </xdr:sp>
    <xdr:clientData/>
  </xdr:twoCellAnchor>
  <xdr:twoCellAnchor editAs="oneCell">
    <xdr:from>
      <xdr:col>0</xdr:col>
      <xdr:colOff>171450</xdr:colOff>
      <xdr:row>5</xdr:row>
      <xdr:rowOff>114300</xdr:rowOff>
    </xdr:from>
    <xdr:to>
      <xdr:col>3</xdr:col>
      <xdr:colOff>257175</xdr:colOff>
      <xdr:row>9</xdr:row>
      <xdr:rowOff>28575</xdr:rowOff>
    </xdr:to>
    <xdr:pic>
      <xdr:nvPicPr>
        <xdr:cNvPr id="2" name="Imagen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38225"/>
          <a:ext cx="1962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9525</xdr:rowOff>
    </xdr:from>
    <xdr:to>
      <xdr:col>3</xdr:col>
      <xdr:colOff>1095375</xdr:colOff>
      <xdr:row>64</xdr:row>
      <xdr:rowOff>171450</xdr:rowOff>
    </xdr:to>
    <xdr:sp>
      <xdr:nvSpPr>
        <xdr:cNvPr id="3" name="Rectángulo 24"/>
        <xdr:cNvSpPr>
          <a:spLocks/>
        </xdr:cNvSpPr>
      </xdr:nvSpPr>
      <xdr:spPr>
        <a:xfrm>
          <a:off x="238125" y="10982325"/>
          <a:ext cx="2733675" cy="1495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ING. CARLOS HERRERA GONZALEZ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PRESIDENTE MUNICIPAL</a:t>
          </a:r>
        </a:p>
      </xdr:txBody>
    </xdr:sp>
    <xdr:clientData/>
  </xdr:twoCellAnchor>
  <xdr:twoCellAnchor>
    <xdr:from>
      <xdr:col>3</xdr:col>
      <xdr:colOff>4057650</xdr:colOff>
      <xdr:row>57</xdr:row>
      <xdr:rowOff>0</xdr:rowOff>
    </xdr:from>
    <xdr:to>
      <xdr:col>9</xdr:col>
      <xdr:colOff>504825</xdr:colOff>
      <xdr:row>65</xdr:row>
      <xdr:rowOff>19050</xdr:rowOff>
    </xdr:to>
    <xdr:sp>
      <xdr:nvSpPr>
        <xdr:cNvPr id="4" name="Rectángulo 24"/>
        <xdr:cNvSpPr>
          <a:spLocks/>
        </xdr:cNvSpPr>
      </xdr:nvSpPr>
      <xdr:spPr>
        <a:xfrm>
          <a:off x="5934075" y="10972800"/>
          <a:ext cx="2314575" cy="1543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LIC. MIGUEL HERRERA CAMACHO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TESORERO MUNICIPAL</a:t>
          </a:r>
        </a:p>
      </xdr:txBody>
    </xdr:sp>
    <xdr:clientData/>
  </xdr:twoCellAnchor>
  <xdr:twoCellAnchor>
    <xdr:from>
      <xdr:col>3</xdr:col>
      <xdr:colOff>1238250</xdr:colOff>
      <xdr:row>57</xdr:row>
      <xdr:rowOff>19050</xdr:rowOff>
    </xdr:from>
    <xdr:to>
      <xdr:col>3</xdr:col>
      <xdr:colOff>3914775</xdr:colOff>
      <xdr:row>64</xdr:row>
      <xdr:rowOff>171450</xdr:rowOff>
    </xdr:to>
    <xdr:sp>
      <xdr:nvSpPr>
        <xdr:cNvPr id="5" name="Rectángulo 24"/>
        <xdr:cNvSpPr>
          <a:spLocks/>
        </xdr:cNvSpPr>
      </xdr:nvSpPr>
      <xdr:spPr>
        <a:xfrm>
          <a:off x="3114675" y="10991850"/>
          <a:ext cx="2676525" cy="1485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PROFR. JOSE MISAEL HERNANDEZ SOSA
</a:t>
          </a:r>
          <a:r>
            <a:rPr lang="en-US" cap="none" sz="700" b="0" i="0" u="none" baseline="0">
              <a:solidFill>
                <a:srgbClr val="000000"/>
              </a:solidFill>
            </a:rPr>
            <a:t>SECRETARIO DEL AYUNTAMIENTO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5</xdr:col>
      <xdr:colOff>0</xdr:colOff>
      <xdr:row>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66700" y="142875"/>
          <a:ext cx="6362700" cy="1352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FORMATO DEL PROYECTO DEL PRESUPUESTO DE EGRESOS ARMONIZADO
</a:t>
          </a:r>
          <a:r>
            <a:rPr lang="en-US" cap="none" sz="1000" b="1" i="0" u="none" baseline="0">
              <a:solidFill>
                <a:srgbClr val="000000"/>
              </a:solidFill>
            </a:rPr>
            <a:t>MUNICIPIO DE ATEMPAN
</a:t>
          </a:r>
          <a:r>
            <a:rPr lang="en-US" cap="none" sz="1000" b="1" i="0" u="none" baseline="0">
              <a:solidFill>
                <a:srgbClr val="000000"/>
              </a:solidFill>
            </a:rPr>
            <a:t>PRESUPUESTO DE EGRESOS PARA EL EJERCICIO FISCAL 2023
</a:t>
          </a:r>
          <a:r>
            <a:rPr lang="en-US" cap="none" sz="1000" b="1" i="0" u="none" baseline="0">
              <a:solidFill>
                <a:srgbClr val="000000"/>
              </a:solidFill>
            </a:rPr>
            <a:t>CLASIFICADOR FUNCIONAL DEL GASTO</a:t>
          </a:r>
        </a:p>
      </xdr:txBody>
    </xdr:sp>
    <xdr:clientData/>
  </xdr:twoCellAnchor>
  <xdr:twoCellAnchor editAs="oneCell">
    <xdr:from>
      <xdr:col>1</xdr:col>
      <xdr:colOff>57150</xdr:colOff>
      <xdr:row>5</xdr:row>
      <xdr:rowOff>152400</xdr:rowOff>
    </xdr:from>
    <xdr:to>
      <xdr:col>3</xdr:col>
      <xdr:colOff>19050</xdr:colOff>
      <xdr:row>9</xdr:row>
      <xdr:rowOff>66675</xdr:rowOff>
    </xdr:to>
    <xdr:pic>
      <xdr:nvPicPr>
        <xdr:cNvPr id="2" name="Imagen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76325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9525</xdr:rowOff>
    </xdr:from>
    <xdr:to>
      <xdr:col>3</xdr:col>
      <xdr:colOff>1095375</xdr:colOff>
      <xdr:row>66</xdr:row>
      <xdr:rowOff>171450</xdr:rowOff>
    </xdr:to>
    <xdr:sp>
      <xdr:nvSpPr>
        <xdr:cNvPr id="3" name="Rectángulo 24"/>
        <xdr:cNvSpPr>
          <a:spLocks/>
        </xdr:cNvSpPr>
      </xdr:nvSpPr>
      <xdr:spPr>
        <a:xfrm>
          <a:off x="238125" y="11706225"/>
          <a:ext cx="2733675" cy="1495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ING. CARLOS HERRERA GONZALEZ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PRESIDENTE MUNICIPAL</a:t>
          </a:r>
        </a:p>
      </xdr:txBody>
    </xdr:sp>
    <xdr:clientData/>
  </xdr:twoCellAnchor>
  <xdr:twoCellAnchor>
    <xdr:from>
      <xdr:col>3</xdr:col>
      <xdr:colOff>4057650</xdr:colOff>
      <xdr:row>59</xdr:row>
      <xdr:rowOff>0</xdr:rowOff>
    </xdr:from>
    <xdr:to>
      <xdr:col>6</xdr:col>
      <xdr:colOff>495300</xdr:colOff>
      <xdr:row>67</xdr:row>
      <xdr:rowOff>19050</xdr:rowOff>
    </xdr:to>
    <xdr:sp>
      <xdr:nvSpPr>
        <xdr:cNvPr id="4" name="Rectángulo 24"/>
        <xdr:cNvSpPr>
          <a:spLocks/>
        </xdr:cNvSpPr>
      </xdr:nvSpPr>
      <xdr:spPr>
        <a:xfrm>
          <a:off x="5934075" y="11696700"/>
          <a:ext cx="2314575" cy="1543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LIC. MIGUEL HERRERA CAMACHO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TESORERO MUNICIPAL</a:t>
          </a:r>
        </a:p>
      </xdr:txBody>
    </xdr:sp>
    <xdr:clientData/>
  </xdr:twoCellAnchor>
  <xdr:twoCellAnchor>
    <xdr:from>
      <xdr:col>3</xdr:col>
      <xdr:colOff>1238250</xdr:colOff>
      <xdr:row>59</xdr:row>
      <xdr:rowOff>19050</xdr:rowOff>
    </xdr:from>
    <xdr:to>
      <xdr:col>3</xdr:col>
      <xdr:colOff>3914775</xdr:colOff>
      <xdr:row>66</xdr:row>
      <xdr:rowOff>171450</xdr:rowOff>
    </xdr:to>
    <xdr:sp>
      <xdr:nvSpPr>
        <xdr:cNvPr id="5" name="Rectángulo 24"/>
        <xdr:cNvSpPr>
          <a:spLocks/>
        </xdr:cNvSpPr>
      </xdr:nvSpPr>
      <xdr:spPr>
        <a:xfrm>
          <a:off x="3114675" y="11715750"/>
          <a:ext cx="2676525" cy="1485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PROFR. JOSE MISAEL HERNANDEZ SOSA
</a:t>
          </a:r>
          <a:r>
            <a:rPr lang="en-US" cap="none" sz="700" b="0" i="0" u="none" baseline="0">
              <a:solidFill>
                <a:srgbClr val="000000"/>
              </a:solidFill>
            </a:rPr>
            <a:t>SECRETARIO DEL AYUNTAMIENTO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5</xdr:col>
      <xdr:colOff>0</xdr:colOff>
      <xdr:row>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66700" y="142875"/>
          <a:ext cx="6372225" cy="1381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FORMATO DEL PROYECTO DEL PRESUPUESTO DE EGRESOS ARMONIZADO
</a:t>
          </a:r>
          <a:r>
            <a:rPr lang="en-US" cap="none" sz="1000" b="1" i="0" u="none" baseline="0">
              <a:solidFill>
                <a:srgbClr val="000000"/>
              </a:solidFill>
            </a:rPr>
            <a:t>MUNICIPIO DE ATEMPAN
</a:t>
          </a:r>
          <a:r>
            <a:rPr lang="en-US" cap="none" sz="1000" b="1" i="0" u="none" baseline="0">
              <a:solidFill>
                <a:srgbClr val="000000"/>
              </a:solidFill>
            </a:rPr>
            <a:t>PRESUPUESTO DE EGRESOS PARA EL EJERCICIO FISCAL 2023
</a:t>
          </a:r>
          <a:r>
            <a:rPr lang="en-US" cap="none" sz="1000" b="1" i="0" u="none" baseline="0">
              <a:solidFill>
                <a:srgbClr val="000000"/>
              </a:solidFill>
            </a:rPr>
            <a:t>CLASIFICACION POR TIPO DE GASTO</a:t>
          </a:r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742950</xdr:colOff>
      <xdr:row>9</xdr:row>
      <xdr:rowOff>76200</xdr:rowOff>
    </xdr:to>
    <xdr:pic>
      <xdr:nvPicPr>
        <xdr:cNvPr id="2" name="Imagen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14425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9525</xdr:rowOff>
    </xdr:from>
    <xdr:to>
      <xdr:col>3</xdr:col>
      <xdr:colOff>1095375</xdr:colOff>
      <xdr:row>67</xdr:row>
      <xdr:rowOff>171450</xdr:rowOff>
    </xdr:to>
    <xdr:sp>
      <xdr:nvSpPr>
        <xdr:cNvPr id="3" name="Rectángulo 24"/>
        <xdr:cNvSpPr>
          <a:spLocks/>
        </xdr:cNvSpPr>
      </xdr:nvSpPr>
      <xdr:spPr>
        <a:xfrm>
          <a:off x="238125" y="11925300"/>
          <a:ext cx="2733675" cy="1495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ING. CARLOS HERRERA GONZALEZ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PRESIDENTE MUNICIPAL</a:t>
          </a:r>
        </a:p>
      </xdr:txBody>
    </xdr:sp>
    <xdr:clientData/>
  </xdr:twoCellAnchor>
  <xdr:twoCellAnchor>
    <xdr:from>
      <xdr:col>3</xdr:col>
      <xdr:colOff>4057650</xdr:colOff>
      <xdr:row>60</xdr:row>
      <xdr:rowOff>0</xdr:rowOff>
    </xdr:from>
    <xdr:to>
      <xdr:col>6</xdr:col>
      <xdr:colOff>523875</xdr:colOff>
      <xdr:row>68</xdr:row>
      <xdr:rowOff>19050</xdr:rowOff>
    </xdr:to>
    <xdr:sp>
      <xdr:nvSpPr>
        <xdr:cNvPr id="4" name="Rectángulo 24"/>
        <xdr:cNvSpPr>
          <a:spLocks/>
        </xdr:cNvSpPr>
      </xdr:nvSpPr>
      <xdr:spPr>
        <a:xfrm>
          <a:off x="5934075" y="11915775"/>
          <a:ext cx="2324100" cy="1543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LIC. MIGUEL HERRERA CAMACHO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TESORERO MUNICIPAL</a:t>
          </a:r>
        </a:p>
      </xdr:txBody>
    </xdr:sp>
    <xdr:clientData/>
  </xdr:twoCellAnchor>
  <xdr:twoCellAnchor>
    <xdr:from>
      <xdr:col>3</xdr:col>
      <xdr:colOff>1238250</xdr:colOff>
      <xdr:row>60</xdr:row>
      <xdr:rowOff>19050</xdr:rowOff>
    </xdr:from>
    <xdr:to>
      <xdr:col>3</xdr:col>
      <xdr:colOff>3914775</xdr:colOff>
      <xdr:row>67</xdr:row>
      <xdr:rowOff>171450</xdr:rowOff>
    </xdr:to>
    <xdr:sp>
      <xdr:nvSpPr>
        <xdr:cNvPr id="5" name="Rectángulo 24"/>
        <xdr:cNvSpPr>
          <a:spLocks/>
        </xdr:cNvSpPr>
      </xdr:nvSpPr>
      <xdr:spPr>
        <a:xfrm>
          <a:off x="3114675" y="11934825"/>
          <a:ext cx="2676525" cy="1485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PROFR. JOSE MISAEL HERNANDEZ SOSA
</a:t>
          </a:r>
          <a:r>
            <a:rPr lang="en-US" cap="none" sz="700" b="0" i="0" u="none" baseline="0">
              <a:solidFill>
                <a:srgbClr val="000000"/>
              </a:solidFill>
            </a:rPr>
            <a:t>SECRETARIO DEL AYUNTAMIENTO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</xdr:row>
      <xdr:rowOff>19050</xdr:rowOff>
    </xdr:from>
    <xdr:to>
      <xdr:col>8</xdr:col>
      <xdr:colOff>819150</xdr:colOff>
      <xdr:row>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85850" y="180975"/>
          <a:ext cx="6362700" cy="1390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FORMATO DEL PROYECTO DEL PRESUPUESTO DE EGRESOS ARMONIZADO
</a:t>
          </a:r>
          <a:r>
            <a:rPr lang="en-US" cap="none" sz="1000" b="1" i="0" u="none" baseline="0">
              <a:solidFill>
                <a:srgbClr val="000000"/>
              </a:solidFill>
            </a:rPr>
            <a:t>MUNICIPIO DE ATEMPAN
</a:t>
          </a:r>
          <a:r>
            <a:rPr lang="en-US" cap="none" sz="1000" b="1" i="0" u="none" baseline="0">
              <a:solidFill>
                <a:srgbClr val="000000"/>
              </a:solidFill>
            </a:rPr>
            <a:t>PRESUPUESTO DE EGRESOS PARA EL EJERCICIO FISCAL 2023
</a:t>
          </a:r>
          <a:r>
            <a:rPr lang="en-US" cap="none" sz="1000" b="1" i="0" u="none" baseline="0">
              <a:solidFill>
                <a:srgbClr val="000000"/>
              </a:solidFill>
            </a:rPr>
            <a:t>PRIORIDADES DE GASTO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742950</xdr:colOff>
      <xdr:row>8</xdr:row>
      <xdr:rowOff>9525</xdr:rowOff>
    </xdr:to>
    <xdr:pic>
      <xdr:nvPicPr>
        <xdr:cNvPr id="2" name="Imagen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9535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9525</xdr:rowOff>
    </xdr:from>
    <xdr:to>
      <xdr:col>3</xdr:col>
      <xdr:colOff>1095375</xdr:colOff>
      <xdr:row>40</xdr:row>
      <xdr:rowOff>171450</xdr:rowOff>
    </xdr:to>
    <xdr:sp>
      <xdr:nvSpPr>
        <xdr:cNvPr id="3" name="Rectángulo 24"/>
        <xdr:cNvSpPr>
          <a:spLocks/>
        </xdr:cNvSpPr>
      </xdr:nvSpPr>
      <xdr:spPr>
        <a:xfrm>
          <a:off x="238125" y="7124700"/>
          <a:ext cx="2733675" cy="1495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ING. CARLOS HERRERA GONZALEZ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PRESIDENTE MUNICIPAL</a:t>
          </a:r>
        </a:p>
      </xdr:txBody>
    </xdr:sp>
    <xdr:clientData/>
  </xdr:twoCellAnchor>
  <xdr:twoCellAnchor>
    <xdr:from>
      <xdr:col>3</xdr:col>
      <xdr:colOff>4057650</xdr:colOff>
      <xdr:row>33</xdr:row>
      <xdr:rowOff>0</xdr:rowOff>
    </xdr:from>
    <xdr:to>
      <xdr:col>9</xdr:col>
      <xdr:colOff>9525</xdr:colOff>
      <xdr:row>41</xdr:row>
      <xdr:rowOff>19050</xdr:rowOff>
    </xdr:to>
    <xdr:sp>
      <xdr:nvSpPr>
        <xdr:cNvPr id="4" name="Rectángulo 24"/>
        <xdr:cNvSpPr>
          <a:spLocks/>
        </xdr:cNvSpPr>
      </xdr:nvSpPr>
      <xdr:spPr>
        <a:xfrm>
          <a:off x="5934075" y="7115175"/>
          <a:ext cx="2409825" cy="1543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LIC. MIGUEL HERRERA CAMACHO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TESORERO MUNICIPAL</a:t>
          </a:r>
        </a:p>
      </xdr:txBody>
    </xdr:sp>
    <xdr:clientData/>
  </xdr:twoCellAnchor>
  <xdr:twoCellAnchor>
    <xdr:from>
      <xdr:col>3</xdr:col>
      <xdr:colOff>1238250</xdr:colOff>
      <xdr:row>33</xdr:row>
      <xdr:rowOff>19050</xdr:rowOff>
    </xdr:from>
    <xdr:to>
      <xdr:col>3</xdr:col>
      <xdr:colOff>3914775</xdr:colOff>
      <xdr:row>40</xdr:row>
      <xdr:rowOff>171450</xdr:rowOff>
    </xdr:to>
    <xdr:sp>
      <xdr:nvSpPr>
        <xdr:cNvPr id="5" name="Rectángulo 24"/>
        <xdr:cNvSpPr>
          <a:spLocks/>
        </xdr:cNvSpPr>
      </xdr:nvSpPr>
      <xdr:spPr>
        <a:xfrm>
          <a:off x="3114675" y="7134225"/>
          <a:ext cx="2676525" cy="1485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PROFR. JOSE MISAEL HERNANDEZ SOSA
</a:t>
          </a:r>
          <a:r>
            <a:rPr lang="en-US" cap="none" sz="700" b="0" i="0" u="none" baseline="0">
              <a:solidFill>
                <a:srgbClr val="000000"/>
              </a:solidFill>
            </a:rPr>
            <a:t>SECRETARIO DEL AYUNTAMIENTO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8</xdr:col>
      <xdr:colOff>0</xdr:colOff>
      <xdr:row>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66700" y="142875"/>
          <a:ext cx="6362700" cy="1381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FORMATO DEL PROYECTO DEL PRESUPUESTO DE EGRESOS ARMONIZADO
</a:t>
          </a:r>
          <a:r>
            <a:rPr lang="en-US" cap="none" sz="1000" b="1" i="0" u="none" baseline="0">
              <a:solidFill>
                <a:srgbClr val="000000"/>
              </a:solidFill>
            </a:rPr>
            <a:t>MUNICIPIO DE ATEMPAN
</a:t>
          </a:r>
          <a:r>
            <a:rPr lang="en-US" cap="none" sz="1000" b="1" i="0" u="none" baseline="0">
              <a:solidFill>
                <a:srgbClr val="000000"/>
              </a:solidFill>
            </a:rPr>
            <a:t>PRESUPUESTO DE EGRESOS PARA EL EJERCICIO FISCAL 2023
</a:t>
          </a:r>
          <a:r>
            <a:rPr lang="en-US" cap="none" sz="1000" b="1" i="0" u="none" baseline="0">
              <a:solidFill>
                <a:srgbClr val="000000"/>
              </a:solidFill>
            </a:rPr>
            <a:t>PROGRAMAS Y PROYECTOS</a:t>
          </a:r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742950</xdr:colOff>
      <xdr:row>9</xdr:row>
      <xdr:rowOff>76200</xdr:rowOff>
    </xdr:to>
    <xdr:pic>
      <xdr:nvPicPr>
        <xdr:cNvPr id="2" name="Imagen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14425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171450</xdr:rowOff>
    </xdr:from>
    <xdr:to>
      <xdr:col>3</xdr:col>
      <xdr:colOff>1095375</xdr:colOff>
      <xdr:row>65</xdr:row>
      <xdr:rowOff>133350</xdr:rowOff>
    </xdr:to>
    <xdr:sp>
      <xdr:nvSpPr>
        <xdr:cNvPr id="3" name="Rectángulo 24"/>
        <xdr:cNvSpPr>
          <a:spLocks/>
        </xdr:cNvSpPr>
      </xdr:nvSpPr>
      <xdr:spPr>
        <a:xfrm>
          <a:off x="238125" y="11506200"/>
          <a:ext cx="2733675" cy="1485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ING. CARLOS HERRERA GONZALEZ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PRESIDENTE MUNICIPAL</a:t>
          </a:r>
        </a:p>
      </xdr:txBody>
    </xdr:sp>
    <xdr:clientData/>
  </xdr:twoCellAnchor>
  <xdr:twoCellAnchor>
    <xdr:from>
      <xdr:col>3</xdr:col>
      <xdr:colOff>4057650</xdr:colOff>
      <xdr:row>57</xdr:row>
      <xdr:rowOff>152400</xdr:rowOff>
    </xdr:from>
    <xdr:to>
      <xdr:col>9</xdr:col>
      <xdr:colOff>533400</xdr:colOff>
      <xdr:row>65</xdr:row>
      <xdr:rowOff>180975</xdr:rowOff>
    </xdr:to>
    <xdr:sp>
      <xdr:nvSpPr>
        <xdr:cNvPr id="4" name="Rectángulo 24"/>
        <xdr:cNvSpPr>
          <a:spLocks/>
        </xdr:cNvSpPr>
      </xdr:nvSpPr>
      <xdr:spPr>
        <a:xfrm>
          <a:off x="5934075" y="11487150"/>
          <a:ext cx="2314575" cy="15525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LIC. MIGUEL HERRERA CAMACHO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TESORERO MUNICIPAL</a:t>
          </a:r>
        </a:p>
      </xdr:txBody>
    </xdr:sp>
    <xdr:clientData/>
  </xdr:twoCellAnchor>
  <xdr:twoCellAnchor>
    <xdr:from>
      <xdr:col>3</xdr:col>
      <xdr:colOff>1238250</xdr:colOff>
      <xdr:row>57</xdr:row>
      <xdr:rowOff>180975</xdr:rowOff>
    </xdr:from>
    <xdr:to>
      <xdr:col>3</xdr:col>
      <xdr:colOff>3914775</xdr:colOff>
      <xdr:row>65</xdr:row>
      <xdr:rowOff>133350</xdr:rowOff>
    </xdr:to>
    <xdr:sp>
      <xdr:nvSpPr>
        <xdr:cNvPr id="5" name="Rectángulo 24"/>
        <xdr:cNvSpPr>
          <a:spLocks/>
        </xdr:cNvSpPr>
      </xdr:nvSpPr>
      <xdr:spPr>
        <a:xfrm>
          <a:off x="3114675" y="11515725"/>
          <a:ext cx="2676525" cy="1476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PROFR. JOSE MISAEL HERNANDEZ SOSA
</a:t>
          </a:r>
          <a:r>
            <a:rPr lang="en-US" cap="none" sz="700" b="0" i="0" u="none" baseline="0">
              <a:solidFill>
                <a:srgbClr val="000000"/>
              </a:solidFill>
            </a:rPr>
            <a:t>SECRETARIO DEL AYUNTAMIENTO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171450</xdr:rowOff>
    </xdr:from>
    <xdr:to>
      <xdr:col>8</xdr:col>
      <xdr:colOff>1143000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6700" y="142875"/>
          <a:ext cx="5791200" cy="13430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                 FORMATO DEL PROYECTO DEL PRESUPUESTO DE EGRESOS ARMONIZADO
</a:t>
          </a:r>
          <a:r>
            <a:rPr lang="en-US" cap="none" sz="1000" b="1" i="0" u="none" baseline="0">
              <a:solidFill>
                <a:srgbClr val="000000"/>
              </a:solidFill>
            </a:rPr>
            <a:t>                         MUNICIPIO DE ATEMPAN
</a:t>
          </a:r>
          <a:r>
            <a:rPr lang="en-US" cap="none" sz="1000" b="1" i="0" u="none" baseline="0">
              <a:solidFill>
                <a:srgbClr val="000000"/>
              </a:solidFill>
            </a:rPr>
            <a:t>                            PRESUPUESTO DE EGRESOS PARA EL EJERCICIO FISCAL 2023 
</a:t>
          </a:r>
          <a:r>
            <a:rPr lang="en-US" cap="none" sz="1000" b="1" i="0" u="none" baseline="0">
              <a:solidFill>
                <a:srgbClr val="000000"/>
              </a:solidFill>
            </a:rPr>
            <a:t>                        ANALITICO DE PLAZAS</a:t>
          </a:r>
        </a:p>
      </xdr:txBody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1600200</xdr:colOff>
      <xdr:row>9</xdr:row>
      <xdr:rowOff>76200</xdr:rowOff>
    </xdr:to>
    <xdr:pic>
      <xdr:nvPicPr>
        <xdr:cNvPr id="2" name="Imagen 2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6205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180975</xdr:rowOff>
    </xdr:from>
    <xdr:to>
      <xdr:col>2</xdr:col>
      <xdr:colOff>571500</xdr:colOff>
      <xdr:row>69</xdr:row>
      <xdr:rowOff>142875</xdr:rowOff>
    </xdr:to>
    <xdr:sp>
      <xdr:nvSpPr>
        <xdr:cNvPr id="3" name="Rectángulo 24"/>
        <xdr:cNvSpPr>
          <a:spLocks/>
        </xdr:cNvSpPr>
      </xdr:nvSpPr>
      <xdr:spPr>
        <a:xfrm>
          <a:off x="238125" y="11344275"/>
          <a:ext cx="2733675" cy="1485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ING. CARLOS HERRERA GONZALEZ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PRESIDENTE MUNICIPAL</a:t>
          </a:r>
        </a:p>
      </xdr:txBody>
    </xdr:sp>
    <xdr:clientData/>
  </xdr:twoCellAnchor>
  <xdr:twoCellAnchor>
    <xdr:from>
      <xdr:col>8</xdr:col>
      <xdr:colOff>1019175</xdr:colOff>
      <xdr:row>61</xdr:row>
      <xdr:rowOff>171450</xdr:rowOff>
    </xdr:from>
    <xdr:to>
      <xdr:col>11</xdr:col>
      <xdr:colOff>590550</xdr:colOff>
      <xdr:row>70</xdr:row>
      <xdr:rowOff>0</xdr:rowOff>
    </xdr:to>
    <xdr:sp>
      <xdr:nvSpPr>
        <xdr:cNvPr id="4" name="Rectángulo 24"/>
        <xdr:cNvSpPr>
          <a:spLocks/>
        </xdr:cNvSpPr>
      </xdr:nvSpPr>
      <xdr:spPr>
        <a:xfrm>
          <a:off x="5934075" y="11334750"/>
          <a:ext cx="2314575" cy="1543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LIC. MIGUEL HERRERA CAMACHO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TESORERO MUNICIPAL</a:t>
          </a:r>
        </a:p>
      </xdr:txBody>
    </xdr:sp>
    <xdr:clientData/>
  </xdr:twoCellAnchor>
  <xdr:twoCellAnchor>
    <xdr:from>
      <xdr:col>2</xdr:col>
      <xdr:colOff>714375</xdr:colOff>
      <xdr:row>62</xdr:row>
      <xdr:rowOff>0</xdr:rowOff>
    </xdr:from>
    <xdr:to>
      <xdr:col>8</xdr:col>
      <xdr:colOff>876300</xdr:colOff>
      <xdr:row>69</xdr:row>
      <xdr:rowOff>142875</xdr:rowOff>
    </xdr:to>
    <xdr:sp>
      <xdr:nvSpPr>
        <xdr:cNvPr id="5" name="Rectángulo 24"/>
        <xdr:cNvSpPr>
          <a:spLocks/>
        </xdr:cNvSpPr>
      </xdr:nvSpPr>
      <xdr:spPr>
        <a:xfrm>
          <a:off x="3114675" y="11353800"/>
          <a:ext cx="2676525" cy="1476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NOMBRE Y FIRMA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PROFR. JOSE MISAEL HERNANDEZ SOSA
</a:t>
          </a:r>
          <a:r>
            <a:rPr lang="en-US" cap="none" sz="700" b="0" i="0" u="none" baseline="0">
              <a:solidFill>
                <a:srgbClr val="000000"/>
              </a:solidFill>
            </a:rPr>
            <a:t>SECRETARIO DEL AYUNTAMIENTO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F165"/>
  <sheetViews>
    <sheetView zoomScalePageLayoutView="0" workbookViewId="0" topLeftCell="A1">
      <selection activeCell="I17" sqref="I17"/>
    </sheetView>
  </sheetViews>
  <sheetFormatPr defaultColWidth="11.421875" defaultRowHeight="15"/>
  <cols>
    <col min="1" max="1" width="3.57421875" style="1" customWidth="1"/>
    <col min="2" max="2" width="12.8515625" style="1" customWidth="1"/>
    <col min="3" max="3" width="11.7109375" style="1" customWidth="1"/>
    <col min="4" max="4" width="71.28125" style="1" customWidth="1"/>
    <col min="5" max="5" width="16.7109375" style="1" hidden="1" customWidth="1"/>
    <col min="6" max="6" width="16.57421875" style="1" customWidth="1"/>
    <col min="7" max="16384" width="11.421875" style="1" customWidth="1"/>
  </cols>
  <sheetData>
    <row r="6" ht="12.75"/>
    <row r="7" ht="12.75"/>
    <row r="8" ht="12.75"/>
    <row r="9" ht="12.75">
      <c r="E9" s="19" t="s">
        <v>5</v>
      </c>
    </row>
    <row r="10" ht="12.75">
      <c r="E10" s="19"/>
    </row>
    <row r="11" spans="2:6" ht="27.75" customHeight="1">
      <c r="B11" s="37"/>
      <c r="C11" s="38"/>
      <c r="D11" s="39" t="s">
        <v>68</v>
      </c>
      <c r="E11" s="40">
        <f>SUM(E149+E145+E137+E129+E114+E108+E66+E26+E12)+0.01</f>
        <v>110837629.00350003</v>
      </c>
      <c r="F11" s="40">
        <f>SUM(F149+F145+F137+F129+F114+F108+F66+F26+F12)-0.02</f>
        <v>118596262.998765</v>
      </c>
    </row>
    <row r="12" spans="2:6" ht="19.5" customHeight="1">
      <c r="B12" s="22">
        <v>5110</v>
      </c>
      <c r="C12" s="48" t="s">
        <v>6</v>
      </c>
      <c r="D12" s="49"/>
      <c r="E12" s="35">
        <f>SUM(E13:E25)</f>
        <v>19978926.376500003</v>
      </c>
      <c r="F12" s="35">
        <f>SUM(F13:F25)</f>
        <v>21377451.202855</v>
      </c>
    </row>
    <row r="13" spans="2:6" ht="19.5" customHeight="1">
      <c r="B13" s="9"/>
      <c r="C13" s="27">
        <v>5111</v>
      </c>
      <c r="D13" s="7" t="s">
        <v>7</v>
      </c>
      <c r="E13" s="26"/>
      <c r="F13" s="26"/>
    </row>
    <row r="14" spans="2:6" ht="19.5" customHeight="1">
      <c r="B14" s="9"/>
      <c r="C14" s="8" t="s">
        <v>126</v>
      </c>
      <c r="D14" s="7" t="s">
        <v>127</v>
      </c>
      <c r="E14" s="26">
        <v>5412493.968</v>
      </c>
      <c r="F14" s="26">
        <f>E14*7%+E14-0.02</f>
        <v>5791368.525760001</v>
      </c>
    </row>
    <row r="15" spans="2:6" ht="19.5" customHeight="1">
      <c r="B15" s="9"/>
      <c r="C15" s="8" t="s">
        <v>128</v>
      </c>
      <c r="D15" s="7" t="s">
        <v>84</v>
      </c>
      <c r="E15" s="26">
        <v>13827062.382</v>
      </c>
      <c r="F15" s="26">
        <f>E15*7%+E15</f>
        <v>14794956.748739999</v>
      </c>
    </row>
    <row r="16" spans="2:6" ht="19.5" customHeight="1">
      <c r="B16" s="9"/>
      <c r="C16" s="27">
        <v>5112</v>
      </c>
      <c r="D16" s="7" t="s">
        <v>8</v>
      </c>
      <c r="E16" s="26"/>
      <c r="F16" s="26"/>
    </row>
    <row r="17" spans="2:6" ht="19.5" customHeight="1">
      <c r="B17" s="9"/>
      <c r="C17" s="8" t="s">
        <v>114</v>
      </c>
      <c r="D17" s="7" t="s">
        <v>86</v>
      </c>
      <c r="E17" s="26">
        <v>0</v>
      </c>
      <c r="F17" s="26">
        <f>E18*7%+E18</f>
        <v>0</v>
      </c>
    </row>
    <row r="18" spans="2:6" ht="19.5" customHeight="1">
      <c r="B18" s="9"/>
      <c r="C18" s="29">
        <v>5113</v>
      </c>
      <c r="D18" s="7" t="s">
        <v>9</v>
      </c>
      <c r="E18" s="26"/>
      <c r="F18" s="26"/>
    </row>
    <row r="19" spans="2:6" ht="19.5" customHeight="1">
      <c r="B19" s="9"/>
      <c r="C19" s="8" t="s">
        <v>129</v>
      </c>
      <c r="D19" s="7" t="s">
        <v>85</v>
      </c>
      <c r="E19" s="26">
        <v>739370.0265</v>
      </c>
      <c r="F19" s="26">
        <f>E19*7%+E19</f>
        <v>791125.9283550001</v>
      </c>
    </row>
    <row r="20" spans="2:6" ht="19.5" customHeight="1">
      <c r="B20" s="9"/>
      <c r="C20" s="8" t="s">
        <v>130</v>
      </c>
      <c r="D20" s="7" t="s">
        <v>87</v>
      </c>
      <c r="E20" s="26">
        <v>0</v>
      </c>
      <c r="F20" s="26">
        <v>0</v>
      </c>
    </row>
    <row r="21" spans="2:6" ht="19.5" customHeight="1">
      <c r="B21" s="9"/>
      <c r="C21" s="8" t="s">
        <v>131</v>
      </c>
      <c r="D21" s="7" t="s">
        <v>10</v>
      </c>
      <c r="E21" s="26"/>
      <c r="F21" s="26"/>
    </row>
    <row r="22" spans="2:6" ht="19.5" customHeight="1">
      <c r="B22" s="9"/>
      <c r="C22" s="27">
        <v>5115</v>
      </c>
      <c r="D22" s="7" t="s">
        <v>11</v>
      </c>
      <c r="E22" s="26"/>
      <c r="F22" s="26"/>
    </row>
    <row r="23" spans="2:6" ht="19.5" customHeight="1">
      <c r="B23" s="9"/>
      <c r="C23" s="8" t="s">
        <v>83</v>
      </c>
      <c r="D23" s="7" t="s">
        <v>88</v>
      </c>
      <c r="E23" s="26">
        <v>0</v>
      </c>
      <c r="F23" s="26">
        <v>0</v>
      </c>
    </row>
    <row r="24" spans="2:6" ht="19.5" customHeight="1">
      <c r="B24" s="9"/>
      <c r="C24" s="8" t="s">
        <v>83</v>
      </c>
      <c r="D24" s="7" t="s">
        <v>12</v>
      </c>
      <c r="E24" s="18"/>
      <c r="F24" s="18"/>
    </row>
    <row r="25" spans="2:6" ht="19.5" customHeight="1">
      <c r="B25" s="13"/>
      <c r="C25" s="30">
        <v>5116</v>
      </c>
      <c r="D25" s="11" t="s">
        <v>13</v>
      </c>
      <c r="E25" s="20">
        <v>0</v>
      </c>
      <c r="F25" s="20">
        <v>0</v>
      </c>
    </row>
    <row r="26" spans="2:6" ht="15" customHeight="1">
      <c r="B26" s="21">
        <v>5120</v>
      </c>
      <c r="C26" s="48" t="s">
        <v>14</v>
      </c>
      <c r="D26" s="49"/>
      <c r="E26" s="28">
        <v>9390108.96</v>
      </c>
      <c r="F26" s="28">
        <f>SUM(F28:F65)</f>
        <v>10047416.59292</v>
      </c>
    </row>
    <row r="27" spans="2:6" ht="24" customHeight="1">
      <c r="B27" s="13"/>
      <c r="C27" s="30">
        <v>5121</v>
      </c>
      <c r="D27" s="11" t="s">
        <v>15</v>
      </c>
      <c r="E27" s="10"/>
      <c r="F27" s="10"/>
    </row>
    <row r="28" spans="2:6" ht="24" customHeight="1">
      <c r="B28" s="13"/>
      <c r="C28" s="12" t="s">
        <v>132</v>
      </c>
      <c r="D28" s="11" t="s">
        <v>91</v>
      </c>
      <c r="E28" s="10">
        <f>523147.506-0.01</f>
        <v>523147.496</v>
      </c>
      <c r="F28" s="26">
        <f>E28*7%+E28+0.01</f>
        <v>559767.83072</v>
      </c>
    </row>
    <row r="29" spans="2:6" ht="24" customHeight="1">
      <c r="B29" s="13"/>
      <c r="C29" s="12" t="s">
        <v>133</v>
      </c>
      <c r="D29" s="11" t="s">
        <v>92</v>
      </c>
      <c r="E29" s="10">
        <v>431767.245</v>
      </c>
      <c r="F29" s="26">
        <f aca="true" t="shared" si="0" ref="F29:F65">E29*7%+E29</f>
        <v>461990.95215</v>
      </c>
    </row>
    <row r="30" spans="2:6" ht="24" customHeight="1">
      <c r="B30" s="13"/>
      <c r="C30" s="12" t="s">
        <v>134</v>
      </c>
      <c r="D30" s="11" t="s">
        <v>135</v>
      </c>
      <c r="E30" s="10">
        <v>72350.187</v>
      </c>
      <c r="F30" s="26">
        <f t="shared" si="0"/>
        <v>77414.70009000001</v>
      </c>
    </row>
    <row r="31" spans="2:6" ht="15">
      <c r="B31" s="13"/>
      <c r="C31" s="12" t="s">
        <v>136</v>
      </c>
      <c r="D31" s="11" t="s">
        <v>93</v>
      </c>
      <c r="E31" s="10">
        <v>145867.3125</v>
      </c>
      <c r="F31" s="26">
        <f t="shared" si="0"/>
        <v>156078.024375</v>
      </c>
    </row>
    <row r="32" spans="2:6" ht="19.5" customHeight="1">
      <c r="B32" s="13"/>
      <c r="C32" s="12" t="s">
        <v>137</v>
      </c>
      <c r="D32" s="11" t="s">
        <v>138</v>
      </c>
      <c r="E32" s="10">
        <v>75851.0025</v>
      </c>
      <c r="F32" s="26">
        <f t="shared" si="0"/>
        <v>81160.572675</v>
      </c>
    </row>
    <row r="33" spans="2:6" ht="19.5" customHeight="1">
      <c r="B33" s="13"/>
      <c r="C33" s="12" t="s">
        <v>139</v>
      </c>
      <c r="D33" s="11" t="s">
        <v>140</v>
      </c>
      <c r="E33" s="10">
        <v>262561.1625</v>
      </c>
      <c r="F33" s="26">
        <f t="shared" si="0"/>
        <v>280940.443875</v>
      </c>
    </row>
    <row r="34" spans="2:6" ht="19.5" customHeight="1">
      <c r="B34" s="9"/>
      <c r="C34" s="27">
        <v>5122</v>
      </c>
      <c r="D34" s="7" t="s">
        <v>16</v>
      </c>
      <c r="E34" s="6">
        <v>0</v>
      </c>
      <c r="F34" s="26">
        <f t="shared" si="0"/>
        <v>0</v>
      </c>
    </row>
    <row r="35" spans="2:6" ht="19.5" customHeight="1">
      <c r="B35" s="17"/>
      <c r="C35" s="12" t="s">
        <v>141</v>
      </c>
      <c r="D35" s="15" t="s">
        <v>142</v>
      </c>
      <c r="E35" s="10">
        <v>1192611.1469999999</v>
      </c>
      <c r="F35" s="26">
        <f t="shared" si="0"/>
        <v>1276093.9272899998</v>
      </c>
    </row>
    <row r="36" spans="2:6" ht="19.5" customHeight="1">
      <c r="B36" s="17"/>
      <c r="C36" s="36" t="s">
        <v>143</v>
      </c>
      <c r="D36" s="15" t="s">
        <v>144</v>
      </c>
      <c r="E36" s="10">
        <v>40842.847499999996</v>
      </c>
      <c r="F36" s="26">
        <f t="shared" si="0"/>
        <v>43701.84682499999</v>
      </c>
    </row>
    <row r="37" spans="2:6" ht="19.5" customHeight="1">
      <c r="B37" s="17"/>
      <c r="C37" s="41">
        <v>5123</v>
      </c>
      <c r="D37" s="15" t="s">
        <v>17</v>
      </c>
      <c r="E37" s="14">
        <v>0</v>
      </c>
      <c r="F37" s="26">
        <f t="shared" si="0"/>
        <v>0</v>
      </c>
    </row>
    <row r="38" spans="2:6" ht="19.5" customHeight="1">
      <c r="B38" s="17"/>
      <c r="C38" s="42" t="s">
        <v>145</v>
      </c>
      <c r="D38" s="15" t="s">
        <v>146</v>
      </c>
      <c r="E38" s="10">
        <v>64181.6175</v>
      </c>
      <c r="F38" s="26">
        <f t="shared" si="0"/>
        <v>68674.330725</v>
      </c>
    </row>
    <row r="39" spans="2:6" ht="28.5" customHeight="1">
      <c r="B39" s="9"/>
      <c r="C39" s="27">
        <v>5124</v>
      </c>
      <c r="D39" s="7" t="s">
        <v>18</v>
      </c>
      <c r="E39" s="6">
        <v>0</v>
      </c>
      <c r="F39" s="26">
        <f t="shared" si="0"/>
        <v>0</v>
      </c>
    </row>
    <row r="40" spans="2:6" ht="16.5" customHeight="1">
      <c r="B40" s="9"/>
      <c r="C40" s="43" t="s">
        <v>147</v>
      </c>
      <c r="D40" s="7" t="s">
        <v>148</v>
      </c>
      <c r="E40" s="10">
        <v>5834.6925</v>
      </c>
      <c r="F40" s="26">
        <f t="shared" si="0"/>
        <v>6243.120975</v>
      </c>
    </row>
    <row r="41" spans="2:6" ht="19.5" customHeight="1">
      <c r="B41" s="9"/>
      <c r="C41" s="43" t="s">
        <v>149</v>
      </c>
      <c r="D41" s="7" t="s">
        <v>150</v>
      </c>
      <c r="E41" s="10">
        <v>151702.005</v>
      </c>
      <c r="F41" s="26">
        <f t="shared" si="0"/>
        <v>162321.14535</v>
      </c>
    </row>
    <row r="42" spans="2:6" ht="19.5" customHeight="1">
      <c r="B42" s="9"/>
      <c r="C42" s="43" t="s">
        <v>151</v>
      </c>
      <c r="D42" s="7" t="s">
        <v>152</v>
      </c>
      <c r="E42" s="10">
        <v>29173.4625</v>
      </c>
      <c r="F42" s="26">
        <f t="shared" si="0"/>
        <v>31215.604875</v>
      </c>
    </row>
    <row r="43" spans="2:6" ht="19.5" customHeight="1">
      <c r="B43" s="9"/>
      <c r="C43" s="43" t="s">
        <v>153</v>
      </c>
      <c r="D43" s="7" t="s">
        <v>154</v>
      </c>
      <c r="E43" s="10">
        <v>70016.31</v>
      </c>
      <c r="F43" s="26">
        <f t="shared" si="0"/>
        <v>74917.4517</v>
      </c>
    </row>
    <row r="44" spans="2:6" ht="19.5" customHeight="1">
      <c r="B44" s="9"/>
      <c r="C44" s="43" t="s">
        <v>155</v>
      </c>
      <c r="D44" s="7" t="s">
        <v>156</v>
      </c>
      <c r="E44" s="10">
        <v>5834.6925</v>
      </c>
      <c r="F44" s="26">
        <f t="shared" si="0"/>
        <v>6243.120975</v>
      </c>
    </row>
    <row r="45" spans="2:6" ht="19.5" customHeight="1">
      <c r="B45" s="9"/>
      <c r="C45" s="43" t="s">
        <v>157</v>
      </c>
      <c r="D45" s="7" t="s">
        <v>158</v>
      </c>
      <c r="E45" s="10">
        <v>466775.4</v>
      </c>
      <c r="F45" s="26">
        <f t="shared" si="0"/>
        <v>499449.678</v>
      </c>
    </row>
    <row r="46" spans="2:6" ht="19.5" customHeight="1">
      <c r="B46" s="9"/>
      <c r="C46" s="43" t="s">
        <v>159</v>
      </c>
      <c r="D46" s="7" t="s">
        <v>160</v>
      </c>
      <c r="E46" s="10">
        <v>70016.31</v>
      </c>
      <c r="F46" s="26">
        <f t="shared" si="0"/>
        <v>74917.4517</v>
      </c>
    </row>
    <row r="47" spans="2:6" ht="19.5" customHeight="1">
      <c r="B47" s="9"/>
      <c r="C47" s="43" t="s">
        <v>161</v>
      </c>
      <c r="D47" s="7" t="s">
        <v>162</v>
      </c>
      <c r="E47" s="10">
        <v>145867.3125</v>
      </c>
      <c r="F47" s="26">
        <f t="shared" si="0"/>
        <v>156078.024375</v>
      </c>
    </row>
    <row r="48" spans="2:6" ht="19.5" customHeight="1">
      <c r="B48" s="9"/>
      <c r="C48" s="43" t="s">
        <v>163</v>
      </c>
      <c r="D48" s="7" t="s">
        <v>164</v>
      </c>
      <c r="E48" s="10">
        <v>75851.0025</v>
      </c>
      <c r="F48" s="26">
        <f t="shared" si="0"/>
        <v>81160.572675</v>
      </c>
    </row>
    <row r="49" spans="2:6" ht="19.5" customHeight="1">
      <c r="B49" s="9"/>
      <c r="C49" s="27">
        <v>5125</v>
      </c>
      <c r="D49" s="7" t="s">
        <v>19</v>
      </c>
      <c r="E49" s="6"/>
      <c r="F49" s="26">
        <f t="shared" si="0"/>
        <v>0</v>
      </c>
    </row>
    <row r="50" spans="2:6" ht="19.5" customHeight="1">
      <c r="B50" s="9"/>
      <c r="C50" s="8" t="s">
        <v>165</v>
      </c>
      <c r="D50" s="7" t="s">
        <v>166</v>
      </c>
      <c r="E50" s="6">
        <v>1166.9385</v>
      </c>
      <c r="F50" s="26">
        <f t="shared" si="0"/>
        <v>1248.6241949999999</v>
      </c>
    </row>
    <row r="51" spans="2:6" ht="19.5" customHeight="1">
      <c r="B51" s="9"/>
      <c r="C51" s="8" t="s">
        <v>167</v>
      </c>
      <c r="D51" s="7" t="s">
        <v>89</v>
      </c>
      <c r="E51" s="6">
        <v>70016.31</v>
      </c>
      <c r="F51" s="26">
        <f t="shared" si="0"/>
        <v>74917.4517</v>
      </c>
    </row>
    <row r="52" spans="2:6" ht="19.5" customHeight="1">
      <c r="B52" s="9"/>
      <c r="C52" s="8" t="s">
        <v>168</v>
      </c>
      <c r="D52" s="7" t="s">
        <v>169</v>
      </c>
      <c r="E52" s="6">
        <v>76973.064</v>
      </c>
      <c r="F52" s="26">
        <f t="shared" si="0"/>
        <v>82361.17848</v>
      </c>
    </row>
    <row r="53" spans="2:6" ht="19.5" customHeight="1">
      <c r="B53" s="9"/>
      <c r="C53" s="8" t="s">
        <v>170</v>
      </c>
      <c r="D53" s="7" t="s">
        <v>171</v>
      </c>
      <c r="E53" s="6">
        <v>23338.77</v>
      </c>
      <c r="F53" s="26">
        <f t="shared" si="0"/>
        <v>24972.4839</v>
      </c>
    </row>
    <row r="54" spans="2:6" ht="19.5" customHeight="1">
      <c r="B54" s="9"/>
      <c r="C54" s="27">
        <v>5126</v>
      </c>
      <c r="D54" s="7" t="s">
        <v>19</v>
      </c>
      <c r="E54" s="6"/>
      <c r="F54" s="26">
        <f t="shared" si="0"/>
        <v>0</v>
      </c>
    </row>
    <row r="55" spans="2:6" ht="19.5" customHeight="1">
      <c r="B55" s="9"/>
      <c r="C55" s="8" t="s">
        <v>172</v>
      </c>
      <c r="D55" s="7" t="s">
        <v>90</v>
      </c>
      <c r="E55" s="6">
        <v>4076723.7945</v>
      </c>
      <c r="F55" s="26">
        <f t="shared" si="0"/>
        <v>4362094.460115</v>
      </c>
    </row>
    <row r="56" spans="2:6" ht="26.25" customHeight="1">
      <c r="B56" s="9"/>
      <c r="C56" s="8" t="s">
        <v>173</v>
      </c>
      <c r="D56" s="7" t="s">
        <v>174</v>
      </c>
      <c r="E56" s="6">
        <v>26839.585499999997</v>
      </c>
      <c r="F56" s="26">
        <f t="shared" si="0"/>
        <v>28718.356484999997</v>
      </c>
    </row>
    <row r="57" spans="2:6" ht="26.25" customHeight="1">
      <c r="B57" s="9"/>
      <c r="C57" s="27">
        <v>5127</v>
      </c>
      <c r="D57" s="7" t="s">
        <v>20</v>
      </c>
      <c r="E57" s="6"/>
      <c r="F57" s="26">
        <f t="shared" si="0"/>
        <v>0</v>
      </c>
    </row>
    <row r="58" spans="2:6" ht="26.25" customHeight="1">
      <c r="B58" s="9"/>
      <c r="C58" s="8" t="s">
        <v>175</v>
      </c>
      <c r="D58" s="7" t="s">
        <v>176</v>
      </c>
      <c r="E58" s="6">
        <v>863534.49</v>
      </c>
      <c r="F58" s="26">
        <f t="shared" si="0"/>
        <v>923981.9043</v>
      </c>
    </row>
    <row r="59" spans="2:6" ht="26.25" customHeight="1">
      <c r="B59" s="9"/>
      <c r="C59" s="8" t="s">
        <v>177</v>
      </c>
      <c r="D59" s="7" t="s">
        <v>178</v>
      </c>
      <c r="E59" s="6">
        <v>54846.1095</v>
      </c>
      <c r="F59" s="26">
        <f t="shared" si="0"/>
        <v>58685.337165</v>
      </c>
    </row>
    <row r="60" spans="2:6" ht="26.25" customHeight="1">
      <c r="B60" s="9"/>
      <c r="C60" s="8" t="s">
        <v>179</v>
      </c>
      <c r="D60" s="7" t="s">
        <v>180</v>
      </c>
      <c r="E60" s="6">
        <v>52512.2325</v>
      </c>
      <c r="F60" s="26">
        <f t="shared" si="0"/>
        <v>56188.088775</v>
      </c>
    </row>
    <row r="61" spans="2:6" ht="26.25" customHeight="1">
      <c r="B61" s="9"/>
      <c r="C61" s="8" t="s">
        <v>181</v>
      </c>
      <c r="D61" s="7" t="s">
        <v>182</v>
      </c>
      <c r="E61" s="6">
        <v>17504.0775</v>
      </c>
      <c r="F61" s="26">
        <f t="shared" si="0"/>
        <v>18729.362925</v>
      </c>
    </row>
    <row r="62" spans="2:6" ht="19.5" customHeight="1">
      <c r="B62" s="9"/>
      <c r="C62" s="27">
        <v>5129</v>
      </c>
      <c r="D62" s="7" t="s">
        <v>21</v>
      </c>
      <c r="E62" s="6"/>
      <c r="F62" s="26">
        <f t="shared" si="0"/>
        <v>0</v>
      </c>
    </row>
    <row r="63" spans="2:6" ht="19.5" customHeight="1">
      <c r="B63" s="9"/>
      <c r="C63" s="8" t="s">
        <v>183</v>
      </c>
      <c r="D63" s="7" t="s">
        <v>184</v>
      </c>
      <c r="E63" s="6">
        <v>77017.94099999999</v>
      </c>
      <c r="F63" s="26">
        <f t="shared" si="0"/>
        <v>82409.19686999999</v>
      </c>
    </row>
    <row r="64" spans="2:6" ht="19.5" customHeight="1">
      <c r="B64" s="9"/>
      <c r="C64" s="8" t="s">
        <v>185</v>
      </c>
      <c r="D64" s="7" t="s">
        <v>186</v>
      </c>
      <c r="E64" s="6">
        <v>3500.8155</v>
      </c>
      <c r="F64" s="26">
        <f t="shared" si="0"/>
        <v>3745.872585</v>
      </c>
    </row>
    <row r="65" spans="2:6" ht="19.5" customHeight="1">
      <c r="B65" s="9"/>
      <c r="C65" s="8" t="s">
        <v>187</v>
      </c>
      <c r="D65" s="7" t="s">
        <v>186</v>
      </c>
      <c r="E65" s="6">
        <v>215883.6225</v>
      </c>
      <c r="F65" s="26">
        <f t="shared" si="0"/>
        <v>230995.476075</v>
      </c>
    </row>
    <row r="66" spans="2:6" ht="19.5" customHeight="1">
      <c r="B66" s="22">
        <v>5130</v>
      </c>
      <c r="C66" s="46" t="s">
        <v>22</v>
      </c>
      <c r="D66" s="47"/>
      <c r="E66" s="28">
        <v>13289966.639499998</v>
      </c>
      <c r="F66" s="28">
        <f>SUM(F68:F107)</f>
        <v>14220264.304265</v>
      </c>
    </row>
    <row r="67" spans="2:6" ht="19.5" customHeight="1">
      <c r="B67" s="9"/>
      <c r="C67" s="27">
        <v>5131</v>
      </c>
      <c r="D67" s="7" t="s">
        <v>23</v>
      </c>
      <c r="E67" s="6"/>
      <c r="F67" s="6"/>
    </row>
    <row r="68" spans="2:6" ht="19.5" customHeight="1">
      <c r="B68" s="9"/>
      <c r="C68" s="8" t="s">
        <v>188</v>
      </c>
      <c r="D68" s="7" t="s">
        <v>189</v>
      </c>
      <c r="E68" s="6">
        <v>2771579.743</v>
      </c>
      <c r="F68" s="26">
        <f aca="true" t="shared" si="1" ref="F68:F107">E68*7%+E68</f>
        <v>2965590.32501</v>
      </c>
    </row>
    <row r="69" spans="2:6" ht="19.5" customHeight="1">
      <c r="B69" s="9"/>
      <c r="C69" s="8" t="s">
        <v>190</v>
      </c>
      <c r="D69" s="7" t="s">
        <v>191</v>
      </c>
      <c r="E69" s="6">
        <v>10196.55</v>
      </c>
      <c r="F69" s="26">
        <f t="shared" si="1"/>
        <v>10910.3085</v>
      </c>
    </row>
    <row r="70" spans="2:6" ht="19.5" customHeight="1">
      <c r="B70" s="9"/>
      <c r="C70" s="8" t="s">
        <v>192</v>
      </c>
      <c r="D70" s="7" t="s">
        <v>193</v>
      </c>
      <c r="E70" s="6">
        <v>70242.9</v>
      </c>
      <c r="F70" s="26">
        <f t="shared" si="1"/>
        <v>75159.90299999999</v>
      </c>
    </row>
    <row r="71" spans="2:6" ht="19.5" customHeight="1">
      <c r="B71" s="9"/>
      <c r="C71" s="27">
        <v>5132</v>
      </c>
      <c r="D71" s="7" t="s">
        <v>24</v>
      </c>
      <c r="E71" s="6"/>
      <c r="F71" s="26">
        <f t="shared" si="1"/>
        <v>0</v>
      </c>
    </row>
    <row r="72" spans="2:6" ht="19.5" customHeight="1">
      <c r="B72" s="9"/>
      <c r="C72" s="8" t="s">
        <v>194</v>
      </c>
      <c r="D72" s="7" t="s">
        <v>195</v>
      </c>
      <c r="E72" s="6">
        <v>83838.3</v>
      </c>
      <c r="F72" s="26">
        <f t="shared" si="1"/>
        <v>89706.981</v>
      </c>
    </row>
    <row r="73" spans="2:6" ht="19.5" customHeight="1">
      <c r="B73" s="9"/>
      <c r="C73" s="8" t="s">
        <v>196</v>
      </c>
      <c r="D73" s="7" t="s">
        <v>197</v>
      </c>
      <c r="E73" s="6">
        <v>334220.25</v>
      </c>
      <c r="F73" s="26">
        <f t="shared" si="1"/>
        <v>357615.6675</v>
      </c>
    </row>
    <row r="74" spans="2:6" ht="19.5" customHeight="1">
      <c r="B74" s="9"/>
      <c r="C74" s="8" t="s">
        <v>198</v>
      </c>
      <c r="D74" s="7" t="s">
        <v>199</v>
      </c>
      <c r="E74" s="6">
        <v>34075.65</v>
      </c>
      <c r="F74" s="26">
        <f t="shared" si="1"/>
        <v>36460.9455</v>
      </c>
    </row>
    <row r="75" spans="2:6" ht="19.5" customHeight="1">
      <c r="B75" s="9"/>
      <c r="C75" s="8" t="s">
        <v>200</v>
      </c>
      <c r="D75" s="7" t="s">
        <v>201</v>
      </c>
      <c r="E75" s="6">
        <v>252081.375</v>
      </c>
      <c r="F75" s="26">
        <f t="shared" si="1"/>
        <v>269727.07125</v>
      </c>
    </row>
    <row r="76" spans="2:6" ht="19.5" customHeight="1">
      <c r="B76" s="9"/>
      <c r="C76" s="8" t="s">
        <v>202</v>
      </c>
      <c r="D76" s="7" t="s">
        <v>203</v>
      </c>
      <c r="E76" s="6">
        <v>1761737.25</v>
      </c>
      <c r="F76" s="26">
        <f t="shared" si="1"/>
        <v>1885058.8575</v>
      </c>
    </row>
    <row r="77" spans="2:6" ht="19.5" customHeight="1">
      <c r="B77" s="9"/>
      <c r="C77" s="27">
        <v>5133</v>
      </c>
      <c r="D77" s="7" t="s">
        <v>25</v>
      </c>
      <c r="E77" s="6"/>
      <c r="F77" s="26">
        <f t="shared" si="1"/>
        <v>0</v>
      </c>
    </row>
    <row r="78" spans="2:6" ht="19.5" customHeight="1">
      <c r="B78" s="9"/>
      <c r="C78" s="8" t="s">
        <v>204</v>
      </c>
      <c r="D78" s="7" t="s">
        <v>205</v>
      </c>
      <c r="E78" s="6">
        <v>1200927</v>
      </c>
      <c r="F78" s="26">
        <f t="shared" si="1"/>
        <v>1284991.8900000001</v>
      </c>
    </row>
    <row r="79" spans="2:6" ht="19.5" customHeight="1">
      <c r="B79" s="9"/>
      <c r="C79" s="8" t="s">
        <v>206</v>
      </c>
      <c r="D79" s="7" t="s">
        <v>207</v>
      </c>
      <c r="E79" s="6">
        <v>1365204.75</v>
      </c>
      <c r="F79" s="26">
        <f t="shared" si="1"/>
        <v>1460769.0825</v>
      </c>
    </row>
    <row r="80" spans="2:6" ht="19.5" customHeight="1">
      <c r="B80" s="9"/>
      <c r="C80" s="8" t="s">
        <v>208</v>
      </c>
      <c r="D80" s="7" t="s">
        <v>209</v>
      </c>
      <c r="E80" s="6">
        <v>570372.348</v>
      </c>
      <c r="F80" s="26">
        <f t="shared" si="1"/>
        <v>610298.41236</v>
      </c>
    </row>
    <row r="81" spans="2:6" ht="15">
      <c r="B81" s="9"/>
      <c r="C81" s="8" t="s">
        <v>210</v>
      </c>
      <c r="D81" s="7" t="s">
        <v>211</v>
      </c>
      <c r="E81" s="6">
        <v>260918.385</v>
      </c>
      <c r="F81" s="26">
        <f t="shared" si="1"/>
        <v>279182.67195</v>
      </c>
    </row>
    <row r="82" spans="2:6" ht="19.5" customHeight="1">
      <c r="B82" s="9"/>
      <c r="C82" s="8" t="s">
        <v>212</v>
      </c>
      <c r="D82" s="7" t="s">
        <v>213</v>
      </c>
      <c r="E82" s="6">
        <v>284325.13200000004</v>
      </c>
      <c r="F82" s="26">
        <f t="shared" si="1"/>
        <v>304227.89124</v>
      </c>
    </row>
    <row r="83" spans="2:6" ht="19.5" customHeight="1">
      <c r="B83" s="9"/>
      <c r="C83" s="8" t="s">
        <v>214</v>
      </c>
      <c r="D83" s="7" t="s">
        <v>25</v>
      </c>
      <c r="E83" s="6">
        <v>73641.75</v>
      </c>
      <c r="F83" s="26">
        <f t="shared" si="1"/>
        <v>78796.6725</v>
      </c>
    </row>
    <row r="84" spans="2:6" ht="19.5" customHeight="1">
      <c r="B84" s="9"/>
      <c r="C84" s="27">
        <v>5134</v>
      </c>
      <c r="D84" s="7" t="s">
        <v>26</v>
      </c>
      <c r="E84" s="6"/>
      <c r="F84" s="26">
        <f t="shared" si="1"/>
        <v>0</v>
      </c>
    </row>
    <row r="85" spans="2:6" ht="19.5" customHeight="1">
      <c r="B85" s="9"/>
      <c r="C85" s="8" t="s">
        <v>215</v>
      </c>
      <c r="D85" s="7" t="s">
        <v>216</v>
      </c>
      <c r="E85" s="6">
        <v>14161.875</v>
      </c>
      <c r="F85" s="26">
        <f t="shared" si="1"/>
        <v>15153.20625</v>
      </c>
    </row>
    <row r="86" spans="2:6" ht="19.5" customHeight="1">
      <c r="B86" s="9"/>
      <c r="C86" s="8" t="s">
        <v>217</v>
      </c>
      <c r="D86" s="7" t="s">
        <v>218</v>
      </c>
      <c r="E86" s="6">
        <v>12244.575</v>
      </c>
      <c r="F86" s="26">
        <f t="shared" si="1"/>
        <v>13101.69525</v>
      </c>
    </row>
    <row r="87" spans="2:6" ht="19.5" customHeight="1">
      <c r="B87" s="9"/>
      <c r="C87" s="8" t="s">
        <v>219</v>
      </c>
      <c r="D87" s="7" t="s">
        <v>220</v>
      </c>
      <c r="E87" s="6">
        <v>79306.5</v>
      </c>
      <c r="F87" s="26">
        <f t="shared" si="1"/>
        <v>84857.955</v>
      </c>
    </row>
    <row r="88" spans="2:6" ht="19.5" customHeight="1">
      <c r="B88" s="9"/>
      <c r="C88" s="27">
        <v>5135</v>
      </c>
      <c r="D88" s="7" t="s">
        <v>27</v>
      </c>
      <c r="E88" s="6"/>
      <c r="F88" s="26">
        <f t="shared" si="1"/>
        <v>0</v>
      </c>
    </row>
    <row r="89" spans="2:6" ht="19.5" customHeight="1">
      <c r="B89" s="17"/>
      <c r="C89" s="16" t="s">
        <v>221</v>
      </c>
      <c r="D89" s="15" t="s">
        <v>95</v>
      </c>
      <c r="E89" s="14">
        <v>258066.9</v>
      </c>
      <c r="F89" s="26">
        <f t="shared" si="1"/>
        <v>276131.583</v>
      </c>
    </row>
    <row r="90" spans="2:6" ht="19.5" customHeight="1">
      <c r="B90" s="17"/>
      <c r="C90" s="16" t="s">
        <v>222</v>
      </c>
      <c r="D90" s="15" t="s">
        <v>94</v>
      </c>
      <c r="E90" s="14">
        <v>86104.2</v>
      </c>
      <c r="F90" s="26">
        <f t="shared" si="1"/>
        <v>92131.49399999999</v>
      </c>
    </row>
    <row r="91" spans="2:6" ht="19.5" customHeight="1">
      <c r="B91" s="17"/>
      <c r="C91" s="16" t="s">
        <v>223</v>
      </c>
      <c r="D91" s="15" t="s">
        <v>96</v>
      </c>
      <c r="E91" s="14">
        <v>476586.31649999996</v>
      </c>
      <c r="F91" s="26">
        <f t="shared" si="1"/>
        <v>509947.358655</v>
      </c>
    </row>
    <row r="92" spans="2:6" ht="15">
      <c r="B92" s="17"/>
      <c r="C92" s="16" t="s">
        <v>224</v>
      </c>
      <c r="D92" s="15" t="s">
        <v>225</v>
      </c>
      <c r="E92" s="14">
        <v>339885</v>
      </c>
      <c r="F92" s="26">
        <f t="shared" si="1"/>
        <v>363676.95</v>
      </c>
    </row>
    <row r="93" spans="2:6" ht="19.5" customHeight="1">
      <c r="B93" s="17"/>
      <c r="C93" s="16" t="s">
        <v>226</v>
      </c>
      <c r="D93" s="15" t="s">
        <v>227</v>
      </c>
      <c r="E93" s="14">
        <v>33988.5</v>
      </c>
      <c r="F93" s="26">
        <f t="shared" si="1"/>
        <v>36367.695</v>
      </c>
    </row>
    <row r="94" spans="2:6" ht="19.5" customHeight="1">
      <c r="B94" s="17"/>
      <c r="C94" s="27">
        <v>5136</v>
      </c>
      <c r="D94" s="7" t="s">
        <v>28</v>
      </c>
      <c r="E94" s="6"/>
      <c r="F94" s="26">
        <f t="shared" si="1"/>
        <v>0</v>
      </c>
    </row>
    <row r="95" spans="2:6" ht="19.5" customHeight="1">
      <c r="B95" s="17"/>
      <c r="C95" s="16" t="s">
        <v>228</v>
      </c>
      <c r="D95" s="15" t="s">
        <v>229</v>
      </c>
      <c r="E95" s="14">
        <v>782428.5</v>
      </c>
      <c r="F95" s="26">
        <f t="shared" si="1"/>
        <v>837198.495</v>
      </c>
    </row>
    <row r="96" spans="2:6" ht="19.5" customHeight="1">
      <c r="B96" s="17"/>
      <c r="C96" s="16" t="s">
        <v>230</v>
      </c>
      <c r="D96" s="15" t="s">
        <v>231</v>
      </c>
      <c r="E96" s="14">
        <v>56647.5</v>
      </c>
      <c r="F96" s="26">
        <f t="shared" si="1"/>
        <v>60612.825</v>
      </c>
    </row>
    <row r="97" spans="2:6" ht="19.5" customHeight="1">
      <c r="B97" s="17"/>
      <c r="C97" s="16" t="s">
        <v>232</v>
      </c>
      <c r="D97" s="15" t="s">
        <v>233</v>
      </c>
      <c r="E97" s="14">
        <v>2265.9</v>
      </c>
      <c r="F97" s="26">
        <f t="shared" si="1"/>
        <v>2424.513</v>
      </c>
    </row>
    <row r="98" spans="2:6" ht="19.5" customHeight="1">
      <c r="B98" s="17"/>
      <c r="C98" s="16" t="s">
        <v>234</v>
      </c>
      <c r="D98" s="15" t="s">
        <v>235</v>
      </c>
      <c r="E98" s="14">
        <v>33988.5</v>
      </c>
      <c r="F98" s="26">
        <f t="shared" si="1"/>
        <v>36367.695</v>
      </c>
    </row>
    <row r="99" spans="2:6" ht="19.5" customHeight="1">
      <c r="B99" s="17"/>
      <c r="C99" s="27">
        <v>5137</v>
      </c>
      <c r="D99" s="7" t="s">
        <v>29</v>
      </c>
      <c r="E99" s="6">
        <v>0</v>
      </c>
      <c r="F99" s="26">
        <f t="shared" si="1"/>
        <v>0</v>
      </c>
    </row>
    <row r="100" spans="2:6" ht="19.5" customHeight="1">
      <c r="B100" s="17"/>
      <c r="C100" s="16" t="s">
        <v>236</v>
      </c>
      <c r="D100" s="15" t="s">
        <v>237</v>
      </c>
      <c r="E100" s="14">
        <v>39566.1</v>
      </c>
      <c r="F100" s="26">
        <f t="shared" si="1"/>
        <v>42335.727</v>
      </c>
    </row>
    <row r="101" spans="2:6" ht="19.5" customHeight="1">
      <c r="B101" s="17"/>
      <c r="C101" s="16" t="s">
        <v>238</v>
      </c>
      <c r="D101" s="15" t="s">
        <v>239</v>
      </c>
      <c r="E101" s="14">
        <v>146368.425</v>
      </c>
      <c r="F101" s="26">
        <f t="shared" si="1"/>
        <v>156614.21474999998</v>
      </c>
    </row>
    <row r="102" spans="2:6" ht="19.5" customHeight="1">
      <c r="B102" s="17"/>
      <c r="C102" s="27">
        <v>5138</v>
      </c>
      <c r="D102" s="7" t="s">
        <v>30</v>
      </c>
      <c r="E102" s="6"/>
      <c r="F102" s="26">
        <f t="shared" si="1"/>
        <v>0</v>
      </c>
    </row>
    <row r="103" spans="2:6" ht="19.5" customHeight="1">
      <c r="B103" s="17"/>
      <c r="C103" s="16" t="s">
        <v>240</v>
      </c>
      <c r="D103" s="15" t="s">
        <v>241</v>
      </c>
      <c r="E103" s="14">
        <v>147065.625</v>
      </c>
      <c r="F103" s="26">
        <f t="shared" si="1"/>
        <v>157360.21875</v>
      </c>
    </row>
    <row r="104" spans="2:6" ht="19.5" customHeight="1">
      <c r="B104" s="17"/>
      <c r="C104" s="16" t="s">
        <v>242</v>
      </c>
      <c r="D104" s="15" t="s">
        <v>243</v>
      </c>
      <c r="E104" s="14">
        <v>510054.08999999997</v>
      </c>
      <c r="F104" s="26">
        <f t="shared" si="1"/>
        <v>545757.8763</v>
      </c>
    </row>
    <row r="105" spans="2:6" ht="19.5" customHeight="1">
      <c r="B105" s="17"/>
      <c r="C105" s="27">
        <v>5139</v>
      </c>
      <c r="D105" s="7" t="s">
        <v>31</v>
      </c>
      <c r="E105" s="6"/>
      <c r="F105" s="26">
        <f t="shared" si="1"/>
        <v>0</v>
      </c>
    </row>
    <row r="106" spans="2:6" ht="19.5" customHeight="1">
      <c r="B106" s="17"/>
      <c r="C106" s="16" t="s">
        <v>244</v>
      </c>
      <c r="D106" s="15" t="s">
        <v>245</v>
      </c>
      <c r="E106" s="14">
        <v>746875.5</v>
      </c>
      <c r="F106" s="26">
        <f t="shared" si="1"/>
        <v>799156.785</v>
      </c>
    </row>
    <row r="107" spans="2:6" ht="19.5" customHeight="1">
      <c r="B107" s="17"/>
      <c r="C107" s="16" t="s">
        <v>246</v>
      </c>
      <c r="D107" s="15" t="s">
        <v>247</v>
      </c>
      <c r="E107" s="14">
        <v>451001.25</v>
      </c>
      <c r="F107" s="26">
        <f t="shared" si="1"/>
        <v>482571.3375</v>
      </c>
    </row>
    <row r="108" spans="2:6" ht="19.5" customHeight="1">
      <c r="B108" s="22">
        <v>5200</v>
      </c>
      <c r="C108" s="46" t="s">
        <v>0</v>
      </c>
      <c r="D108" s="47"/>
      <c r="E108" s="28">
        <v>10149302.2995</v>
      </c>
      <c r="F108" s="28">
        <f>SUM(F110:F113)</f>
        <v>10859753.460465</v>
      </c>
    </row>
    <row r="109" spans="2:6" ht="19.5" customHeight="1">
      <c r="B109" s="9"/>
      <c r="C109" s="27">
        <v>5241</v>
      </c>
      <c r="D109" s="7" t="s">
        <v>32</v>
      </c>
      <c r="E109" s="6"/>
      <c r="F109" s="6"/>
    </row>
    <row r="110" spans="2:6" ht="19.5" customHeight="1">
      <c r="B110" s="9"/>
      <c r="C110" s="8" t="s">
        <v>248</v>
      </c>
      <c r="D110" s="7" t="s">
        <v>32</v>
      </c>
      <c r="E110" s="6">
        <v>291734.625</v>
      </c>
      <c r="F110" s="26">
        <f>E110*7%+E110</f>
        <v>312156.04875</v>
      </c>
    </row>
    <row r="111" spans="2:6" ht="19.5" customHeight="1">
      <c r="B111" s="9"/>
      <c r="C111" s="8" t="s">
        <v>249</v>
      </c>
      <c r="D111" s="7" t="s">
        <v>250</v>
      </c>
      <c r="E111" s="6">
        <v>5834692.5</v>
      </c>
      <c r="F111" s="26">
        <f>E111*7%+E111</f>
        <v>6243120.975</v>
      </c>
    </row>
    <row r="112" spans="2:6" ht="15">
      <c r="B112" s="9"/>
      <c r="C112" s="8" t="s">
        <v>251</v>
      </c>
      <c r="D112" s="7" t="s">
        <v>97</v>
      </c>
      <c r="E112" s="6">
        <v>3816416.8245</v>
      </c>
      <c r="F112" s="26">
        <f>E112*7%+E112</f>
        <v>4083566.0022150003</v>
      </c>
    </row>
    <row r="113" spans="2:6" ht="19.5" customHeight="1">
      <c r="B113" s="9"/>
      <c r="C113" s="8" t="s">
        <v>252</v>
      </c>
      <c r="D113" s="7" t="s">
        <v>98</v>
      </c>
      <c r="E113" s="6">
        <v>206458.35</v>
      </c>
      <c r="F113" s="26">
        <f>E113*7%+E113</f>
        <v>220910.4345</v>
      </c>
    </row>
    <row r="114" spans="2:6" ht="15">
      <c r="B114" s="21">
        <v>1240</v>
      </c>
      <c r="C114" s="44" t="s">
        <v>33</v>
      </c>
      <c r="D114" s="45"/>
      <c r="E114" s="28">
        <v>1523303.5550000002</v>
      </c>
      <c r="F114" s="28">
        <f>SUM(F116:F123)</f>
        <v>1629934.81385</v>
      </c>
    </row>
    <row r="115" spans="2:6" ht="25.5" customHeight="1">
      <c r="B115" s="9"/>
      <c r="C115" s="27">
        <v>1241</v>
      </c>
      <c r="D115" s="7" t="s">
        <v>34</v>
      </c>
      <c r="E115" s="6"/>
      <c r="F115" s="6"/>
    </row>
    <row r="116" spans="2:6" ht="15">
      <c r="B116" s="9"/>
      <c r="C116" s="8" t="s">
        <v>110</v>
      </c>
      <c r="D116" s="7" t="s">
        <v>100</v>
      </c>
      <c r="E116" s="6">
        <v>112205.625</v>
      </c>
      <c r="F116" s="26">
        <f>E116*7%+E116+0.01</f>
        <v>120060.02875</v>
      </c>
    </row>
    <row r="117" spans="2:6" ht="15">
      <c r="B117" s="9"/>
      <c r="C117" s="8" t="s">
        <v>111</v>
      </c>
      <c r="D117" s="7" t="s">
        <v>102</v>
      </c>
      <c r="E117" s="6">
        <v>331679.8275</v>
      </c>
      <c r="F117" s="26">
        <f aca="true" t="shared" si="2" ref="F117:F123">E117*7%+E117</f>
        <v>354897.415425</v>
      </c>
    </row>
    <row r="118" spans="2:6" ht="15">
      <c r="B118" s="9"/>
      <c r="C118" s="8" t="s">
        <v>112</v>
      </c>
      <c r="D118" s="7" t="s">
        <v>99</v>
      </c>
      <c r="E118" s="6">
        <v>58346.925</v>
      </c>
      <c r="F118" s="26">
        <f t="shared" si="2"/>
        <v>62431.20975</v>
      </c>
    </row>
    <row r="119" spans="2:6" ht="15">
      <c r="B119" s="9"/>
      <c r="C119" s="8" t="s">
        <v>113</v>
      </c>
      <c r="D119" s="7" t="s">
        <v>101</v>
      </c>
      <c r="E119" s="6">
        <v>408428.46499999997</v>
      </c>
      <c r="F119" s="26">
        <f t="shared" si="2"/>
        <v>437018.45755</v>
      </c>
    </row>
    <row r="120" spans="2:6" ht="15">
      <c r="B120" s="9"/>
      <c r="C120" s="8" t="s">
        <v>253</v>
      </c>
      <c r="D120" s="7" t="s">
        <v>102</v>
      </c>
      <c r="E120" s="6"/>
      <c r="F120" s="26">
        <f t="shared" si="2"/>
        <v>0</v>
      </c>
    </row>
    <row r="121" spans="2:6" ht="15">
      <c r="B121" s="9"/>
      <c r="C121" s="8">
        <v>1242</v>
      </c>
      <c r="D121" s="7" t="s">
        <v>254</v>
      </c>
      <c r="E121" s="6">
        <v>145867.3125</v>
      </c>
      <c r="F121" s="26">
        <f t="shared" si="2"/>
        <v>156078.024375</v>
      </c>
    </row>
    <row r="122" spans="2:6" ht="15">
      <c r="B122" s="9"/>
      <c r="C122" s="8">
        <v>1243</v>
      </c>
      <c r="D122" s="7" t="s">
        <v>35</v>
      </c>
      <c r="E122" s="6"/>
      <c r="F122" s="26">
        <f t="shared" si="2"/>
        <v>0</v>
      </c>
    </row>
    <row r="123" spans="2:6" ht="15">
      <c r="B123" s="9"/>
      <c r="C123" s="8">
        <v>1244</v>
      </c>
      <c r="D123" s="7" t="s">
        <v>36</v>
      </c>
      <c r="E123" s="6">
        <v>466775.4</v>
      </c>
      <c r="F123" s="26">
        <f t="shared" si="2"/>
        <v>499449.678</v>
      </c>
    </row>
    <row r="124" spans="2:6" ht="15">
      <c r="B124" s="9"/>
      <c r="C124" s="8">
        <v>1245</v>
      </c>
      <c r="D124" s="7" t="s">
        <v>37</v>
      </c>
      <c r="E124" s="6"/>
      <c r="F124" s="6"/>
    </row>
    <row r="125" spans="2:6" ht="15">
      <c r="B125" s="9"/>
      <c r="C125" s="8">
        <v>1246</v>
      </c>
      <c r="D125" s="7" t="s">
        <v>38</v>
      </c>
      <c r="E125" s="6"/>
      <c r="F125" s="6"/>
    </row>
    <row r="126" spans="2:6" ht="15">
      <c r="B126" s="9"/>
      <c r="C126" s="8">
        <v>1248</v>
      </c>
      <c r="D126" s="7" t="s">
        <v>39</v>
      </c>
      <c r="E126" s="6"/>
      <c r="F126" s="6"/>
    </row>
    <row r="127" spans="2:6" ht="15">
      <c r="B127" s="9"/>
      <c r="C127" s="8">
        <v>1230</v>
      </c>
      <c r="D127" s="7" t="s">
        <v>40</v>
      </c>
      <c r="E127" s="6"/>
      <c r="F127" s="6"/>
    </row>
    <row r="128" spans="2:6" ht="15">
      <c r="B128" s="9"/>
      <c r="C128" s="8">
        <v>1250</v>
      </c>
      <c r="D128" s="7" t="s">
        <v>41</v>
      </c>
      <c r="E128" s="6"/>
      <c r="F128" s="6"/>
    </row>
    <row r="129" spans="2:6" ht="15">
      <c r="B129" s="9">
        <v>7500</v>
      </c>
      <c r="C129" s="46" t="s">
        <v>42</v>
      </c>
      <c r="D129" s="47"/>
      <c r="E129" s="28">
        <v>56506021.16300001</v>
      </c>
      <c r="F129" s="28">
        <f>SUM(F132:F137)</f>
        <v>38461442.64441001</v>
      </c>
    </row>
    <row r="130" spans="2:6" ht="15">
      <c r="B130" s="9"/>
      <c r="C130" s="27">
        <v>7510</v>
      </c>
      <c r="D130" s="7" t="s">
        <v>43</v>
      </c>
      <c r="E130" s="6"/>
      <c r="F130" s="6"/>
    </row>
    <row r="131" spans="2:6" ht="15">
      <c r="B131" s="9"/>
      <c r="C131" s="8" t="s">
        <v>107</v>
      </c>
      <c r="D131" s="7" t="s">
        <v>103</v>
      </c>
      <c r="E131" s="6">
        <v>0</v>
      </c>
      <c r="F131" s="26">
        <f aca="true" t="shared" si="3" ref="F131:F137">E131*7%+E131</f>
        <v>0</v>
      </c>
    </row>
    <row r="132" spans="2:6" ht="15">
      <c r="B132" s="9"/>
      <c r="C132" s="8" t="s">
        <v>108</v>
      </c>
      <c r="D132" s="7" t="s">
        <v>104</v>
      </c>
      <c r="E132" s="6">
        <v>39630697.932500005</v>
      </c>
      <c r="F132" s="26">
        <f>E132*7%+E132-22000000</f>
        <v>20404846.787775002</v>
      </c>
    </row>
    <row r="133" spans="2:6" ht="15">
      <c r="B133" s="9"/>
      <c r="C133" s="8" t="s">
        <v>109</v>
      </c>
      <c r="D133" s="7" t="s">
        <v>105</v>
      </c>
      <c r="E133" s="6">
        <v>15554339.115</v>
      </c>
      <c r="F133" s="26">
        <f t="shared" si="3"/>
        <v>16643142.853050001</v>
      </c>
    </row>
    <row r="134" spans="2:6" ht="15">
      <c r="B134" s="9"/>
      <c r="C134" s="8" t="s">
        <v>255</v>
      </c>
      <c r="D134" s="7" t="s">
        <v>106</v>
      </c>
      <c r="E134" s="6">
        <v>0</v>
      </c>
      <c r="F134" s="26">
        <f t="shared" si="3"/>
        <v>0</v>
      </c>
    </row>
    <row r="135" spans="2:6" ht="15">
      <c r="B135" s="9"/>
      <c r="C135" s="8">
        <v>7520</v>
      </c>
      <c r="D135" s="7" t="s">
        <v>44</v>
      </c>
      <c r="E135" s="6">
        <v>1320984.1155</v>
      </c>
      <c r="F135" s="26">
        <f t="shared" si="3"/>
        <v>1413453.003585</v>
      </c>
    </row>
    <row r="136" spans="2:6" ht="15">
      <c r="B136" s="9"/>
      <c r="C136" s="8">
        <v>7530</v>
      </c>
      <c r="D136" s="7" t="s">
        <v>45</v>
      </c>
      <c r="E136" s="6"/>
      <c r="F136" s="26">
        <f t="shared" si="3"/>
        <v>0</v>
      </c>
    </row>
    <row r="137" spans="2:6" ht="15">
      <c r="B137" s="9">
        <v>1210</v>
      </c>
      <c r="C137" s="46" t="s">
        <v>46</v>
      </c>
      <c r="D137" s="47"/>
      <c r="E137" s="6">
        <v>0</v>
      </c>
      <c r="F137" s="26">
        <f t="shared" si="3"/>
        <v>0</v>
      </c>
    </row>
    <row r="138" spans="2:6" ht="15">
      <c r="B138" s="9"/>
      <c r="C138" s="8" t="s">
        <v>65</v>
      </c>
      <c r="D138" s="7" t="s">
        <v>62</v>
      </c>
      <c r="E138" s="6"/>
      <c r="F138" s="6"/>
    </row>
    <row r="139" spans="2:6" ht="15">
      <c r="B139" s="9"/>
      <c r="C139" s="8" t="s">
        <v>66</v>
      </c>
      <c r="D139" s="7" t="s">
        <v>47</v>
      </c>
      <c r="E139" s="6"/>
      <c r="F139" s="6"/>
    </row>
    <row r="140" spans="2:6" ht="15">
      <c r="B140" s="9"/>
      <c r="C140" s="8">
        <v>1212</v>
      </c>
      <c r="D140" s="7" t="s">
        <v>48</v>
      </c>
      <c r="E140" s="6"/>
      <c r="F140" s="6"/>
    </row>
    <row r="141" spans="2:6" ht="15">
      <c r="B141" s="9"/>
      <c r="C141" s="8" t="s">
        <v>63</v>
      </c>
      <c r="D141" s="7" t="s">
        <v>49</v>
      </c>
      <c r="E141" s="6"/>
      <c r="F141" s="6"/>
    </row>
    <row r="142" spans="2:6" ht="15">
      <c r="B142" s="9"/>
      <c r="C142" s="8" t="s">
        <v>61</v>
      </c>
      <c r="D142" s="7" t="s">
        <v>50</v>
      </c>
      <c r="E142" s="6"/>
      <c r="F142" s="6"/>
    </row>
    <row r="143" spans="2:6" ht="15">
      <c r="B143" s="9"/>
      <c r="C143" s="8" t="s">
        <v>64</v>
      </c>
      <c r="D143" s="7" t="s">
        <v>51</v>
      </c>
      <c r="E143" s="6"/>
      <c r="F143" s="6"/>
    </row>
    <row r="144" spans="2:6" ht="25.5">
      <c r="B144" s="13"/>
      <c r="C144" s="12" t="s">
        <v>67</v>
      </c>
      <c r="D144" s="11" t="s">
        <v>52</v>
      </c>
      <c r="E144" s="10"/>
      <c r="F144" s="10"/>
    </row>
    <row r="145" spans="2:6" ht="15">
      <c r="B145" s="21">
        <v>5300</v>
      </c>
      <c r="C145" s="44" t="s">
        <v>4</v>
      </c>
      <c r="D145" s="45"/>
      <c r="E145" s="6">
        <v>0</v>
      </c>
      <c r="F145" s="6">
        <v>0</v>
      </c>
    </row>
    <row r="146" spans="2:6" ht="15">
      <c r="B146" s="9"/>
      <c r="C146" s="8">
        <v>5310</v>
      </c>
      <c r="D146" s="7" t="s">
        <v>3</v>
      </c>
      <c r="E146" s="6"/>
      <c r="F146" s="6"/>
    </row>
    <row r="147" spans="2:6" ht="15">
      <c r="B147" s="9"/>
      <c r="C147" s="8">
        <v>5320</v>
      </c>
      <c r="D147" s="7" t="s">
        <v>2</v>
      </c>
      <c r="E147" s="6"/>
      <c r="F147" s="6"/>
    </row>
    <row r="148" spans="2:6" ht="15">
      <c r="B148" s="9"/>
      <c r="C148" s="8">
        <v>5330</v>
      </c>
      <c r="D148" s="7" t="s">
        <v>1</v>
      </c>
      <c r="E148" s="6"/>
      <c r="F148" s="6"/>
    </row>
    <row r="149" spans="2:6" ht="15">
      <c r="B149" s="22">
        <v>5400</v>
      </c>
      <c r="C149" s="46" t="s">
        <v>53</v>
      </c>
      <c r="D149" s="47"/>
      <c r="E149" s="6">
        <v>0</v>
      </c>
      <c r="F149" s="6">
        <f>SUM(F150:F151)</f>
        <v>22000000</v>
      </c>
    </row>
    <row r="150" spans="2:6" ht="15">
      <c r="B150" s="9"/>
      <c r="C150" s="8">
        <v>5432</v>
      </c>
      <c r="D150" s="7" t="s">
        <v>54</v>
      </c>
      <c r="E150" s="6"/>
      <c r="F150" s="6">
        <f>22000000-2738000</f>
        <v>19262000</v>
      </c>
    </row>
    <row r="151" spans="2:6" ht="15">
      <c r="B151" s="9"/>
      <c r="C151" s="8">
        <v>5410</v>
      </c>
      <c r="D151" s="7" t="s">
        <v>55</v>
      </c>
      <c r="E151" s="6"/>
      <c r="F151" s="6">
        <v>2738000</v>
      </c>
    </row>
    <row r="152" spans="2:6" ht="15">
      <c r="B152" s="9"/>
      <c r="C152" s="8">
        <v>5420</v>
      </c>
      <c r="D152" s="7" t="s">
        <v>56</v>
      </c>
      <c r="E152" s="6"/>
      <c r="F152" s="6"/>
    </row>
    <row r="153" spans="2:6" ht="15">
      <c r="B153" s="9"/>
      <c r="C153" s="8">
        <v>5430</v>
      </c>
      <c r="D153" s="7" t="s">
        <v>57</v>
      </c>
      <c r="E153" s="6"/>
      <c r="F153" s="6"/>
    </row>
    <row r="154" spans="2:6" ht="15">
      <c r="B154" s="9"/>
      <c r="C154" s="8">
        <v>5440</v>
      </c>
      <c r="D154" s="7" t="s">
        <v>58</v>
      </c>
      <c r="E154" s="6"/>
      <c r="F154" s="6"/>
    </row>
    <row r="155" spans="2:6" ht="15">
      <c r="B155" s="9"/>
      <c r="C155" s="8">
        <v>5450</v>
      </c>
      <c r="D155" s="7" t="s">
        <v>59</v>
      </c>
      <c r="E155" s="6"/>
      <c r="F155" s="6"/>
    </row>
    <row r="156" spans="2:6" ht="15">
      <c r="B156" s="9"/>
      <c r="C156" s="8">
        <v>5452</v>
      </c>
      <c r="D156" s="7" t="s">
        <v>60</v>
      </c>
      <c r="E156" s="6"/>
      <c r="F156" s="6"/>
    </row>
    <row r="164" ht="12.75">
      <c r="B164" s="1" t="s">
        <v>123</v>
      </c>
    </row>
    <row r="165" ht="12.75">
      <c r="B165" s="1" t="s">
        <v>124</v>
      </c>
    </row>
  </sheetData>
  <sheetProtection/>
  <mergeCells count="9">
    <mergeCell ref="C114:D114"/>
    <mergeCell ref="C129:D129"/>
    <mergeCell ref="C137:D137"/>
    <mergeCell ref="C145:D145"/>
    <mergeCell ref="C149:D149"/>
    <mergeCell ref="C12:D12"/>
    <mergeCell ref="C26:D26"/>
    <mergeCell ref="C66:D66"/>
    <mergeCell ref="C108:D108"/>
  </mergeCells>
  <printOptions/>
  <pageMargins left="0.7480314960629921" right="0.7480314960629921" top="0.984251968503937" bottom="0.984251968503937" header="0" footer="0"/>
  <pageSetup horizontalDpi="600" verticalDpi="600" orientation="portrait" scale="6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I50"/>
  <sheetViews>
    <sheetView zoomScalePageLayoutView="0" workbookViewId="0" topLeftCell="A1">
      <selection activeCell="D17" sqref="D17:D18"/>
    </sheetView>
  </sheetViews>
  <sheetFormatPr defaultColWidth="11.421875" defaultRowHeight="15"/>
  <cols>
    <col min="1" max="1" width="3.57421875" style="1" customWidth="1"/>
    <col min="2" max="2" width="12.8515625" style="1" customWidth="1"/>
    <col min="3" max="3" width="11.7109375" style="1" customWidth="1"/>
    <col min="4" max="4" width="71.28125" style="1" customWidth="1"/>
    <col min="5" max="8" width="11.421875" style="1" hidden="1" customWidth="1"/>
    <col min="9" max="9" width="16.7109375" style="1" customWidth="1"/>
    <col min="10" max="16384" width="11.421875" style="1" customWidth="1"/>
  </cols>
  <sheetData>
    <row r="6" ht="12.75"/>
    <row r="7" ht="12.75"/>
    <row r="8" ht="12.75"/>
    <row r="9" ht="12.75">
      <c r="I9" s="19" t="s">
        <v>5</v>
      </c>
    </row>
    <row r="10" ht="13.5" thickBot="1">
      <c r="I10" s="19"/>
    </row>
    <row r="11" spans="2:9" ht="27.75" customHeight="1">
      <c r="B11" s="5"/>
      <c r="C11" s="4"/>
      <c r="D11" s="3" t="s">
        <v>68</v>
      </c>
      <c r="I11" s="31">
        <f>SUM(I12:I14)</f>
        <v>118596263</v>
      </c>
    </row>
    <row r="12" spans="2:9" ht="19.5" customHeight="1">
      <c r="B12" s="25" t="s">
        <v>69</v>
      </c>
      <c r="C12" s="23"/>
      <c r="D12" s="24"/>
      <c r="I12" s="26">
        <v>118596263</v>
      </c>
    </row>
    <row r="13" spans="2:9" ht="19.5" customHeight="1">
      <c r="B13" s="9"/>
      <c r="C13" s="8"/>
      <c r="D13" s="7"/>
      <c r="I13" s="18"/>
    </row>
    <row r="14" spans="2:9" ht="19.5" customHeight="1">
      <c r="B14" s="25" t="s">
        <v>70</v>
      </c>
      <c r="C14" s="23"/>
      <c r="D14" s="24"/>
      <c r="I14" s="18"/>
    </row>
    <row r="49" ht="12.75">
      <c r="B49" s="1" t="s">
        <v>123</v>
      </c>
    </row>
    <row r="50" ht="12.75">
      <c r="B50" s="1" t="s">
        <v>124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F52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3.57421875" style="1" customWidth="1"/>
    <col min="2" max="2" width="12.8515625" style="1" customWidth="1"/>
    <col min="3" max="3" width="11.7109375" style="1" customWidth="1"/>
    <col min="4" max="4" width="71.28125" style="1" customWidth="1"/>
    <col min="5" max="5" width="16.28125" style="1" hidden="1" customWidth="1"/>
    <col min="6" max="6" width="16.8515625" style="1" customWidth="1"/>
    <col min="7" max="7" width="11.421875" style="1" customWidth="1"/>
    <col min="8" max="8" width="17.57421875" style="1" customWidth="1"/>
    <col min="9" max="16384" width="11.421875" style="1" customWidth="1"/>
  </cols>
  <sheetData>
    <row r="6" ht="12.75"/>
    <row r="7" ht="12.75"/>
    <row r="8" ht="12.75"/>
    <row r="9" ht="12.75">
      <c r="F9" s="19" t="s">
        <v>5</v>
      </c>
    </row>
    <row r="10" ht="13.5" thickBot="1">
      <c r="F10" s="19"/>
    </row>
    <row r="11" spans="2:6" ht="27.75" customHeight="1">
      <c r="B11" s="5"/>
      <c r="C11" s="4"/>
      <c r="D11" s="3" t="s">
        <v>68</v>
      </c>
      <c r="E11" s="31">
        <f>SUM(E12:E15)</f>
        <v>110837629.00128499</v>
      </c>
      <c r="F11" s="31">
        <f>SUM(F12:F15)</f>
        <v>118596263.00137493</v>
      </c>
    </row>
    <row r="12" spans="2:6" ht="24.75" customHeight="1">
      <c r="B12" s="50" t="s">
        <v>71</v>
      </c>
      <c r="C12" s="51"/>
      <c r="D12" s="47"/>
      <c r="E12" s="26">
        <v>6053987.6735000005</v>
      </c>
      <c r="F12" s="26">
        <f>E12*7%+E12-0.03</f>
        <v>6477766.780645001</v>
      </c>
    </row>
    <row r="13" spans="2:6" ht="24" customHeight="1">
      <c r="B13" s="50" t="s">
        <v>72</v>
      </c>
      <c r="C13" s="51"/>
      <c r="D13" s="47"/>
      <c r="E13" s="26">
        <v>81814270.16573998</v>
      </c>
      <c r="F13" s="26">
        <f>E13*7%+E13</f>
        <v>87541269.07734178</v>
      </c>
    </row>
    <row r="14" spans="2:6" ht="25.5" customHeight="1">
      <c r="B14" s="50" t="s">
        <v>73</v>
      </c>
      <c r="C14" s="51"/>
      <c r="D14" s="47"/>
      <c r="E14" s="26">
        <v>7878504.6677399995</v>
      </c>
      <c r="F14" s="26">
        <f>E14*7%+E14</f>
        <v>8429999.9944818</v>
      </c>
    </row>
    <row r="15" spans="2:6" ht="26.25" customHeight="1">
      <c r="B15" s="50" t="s">
        <v>74</v>
      </c>
      <c r="C15" s="51"/>
      <c r="D15" s="47"/>
      <c r="E15" s="26">
        <v>15090866.494305002</v>
      </c>
      <c r="F15" s="26">
        <f>E15*7%+E15</f>
        <v>16147227.148906352</v>
      </c>
    </row>
    <row r="51" ht="12.75">
      <c r="B51" s="1" t="s">
        <v>123</v>
      </c>
    </row>
    <row r="52" ht="12.75">
      <c r="B52" s="1" t="s">
        <v>124</v>
      </c>
    </row>
  </sheetData>
  <sheetProtection/>
  <mergeCells count="4">
    <mergeCell ref="B12:D12"/>
    <mergeCell ref="B13:D13"/>
    <mergeCell ref="B14:D14"/>
    <mergeCell ref="B15:D15"/>
  </mergeCells>
  <printOptions/>
  <pageMargins left="0.7480314960629921" right="0.7480314960629921" top="0.984251968503937" bottom="0.984251968503937" header="0" footer="0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F52"/>
  <sheetViews>
    <sheetView zoomScalePageLayoutView="0" workbookViewId="0" topLeftCell="A1">
      <selection activeCell="F12" sqref="F12"/>
    </sheetView>
  </sheetViews>
  <sheetFormatPr defaultColWidth="11.421875" defaultRowHeight="15"/>
  <cols>
    <col min="1" max="1" width="3.57421875" style="1" customWidth="1"/>
    <col min="2" max="2" width="12.8515625" style="1" customWidth="1"/>
    <col min="3" max="3" width="11.7109375" style="1" customWidth="1"/>
    <col min="4" max="4" width="71.28125" style="1" customWidth="1"/>
    <col min="5" max="5" width="0.13671875" style="1" customWidth="1"/>
    <col min="6" max="6" width="16.421875" style="1" customWidth="1"/>
    <col min="7" max="7" width="11.421875" style="1" customWidth="1"/>
    <col min="8" max="8" width="16.57421875" style="1" customWidth="1"/>
    <col min="9" max="16384" width="11.421875" style="1" customWidth="1"/>
  </cols>
  <sheetData>
    <row r="7" ht="12.75"/>
    <row r="8" ht="12.75"/>
    <row r="9" ht="12.75">
      <c r="F9" s="19" t="s">
        <v>5</v>
      </c>
    </row>
    <row r="10" ht="13.5" thickBot="1">
      <c r="F10" s="19"/>
    </row>
    <row r="11" spans="2:6" ht="27.75" customHeight="1">
      <c r="B11" s="5"/>
      <c r="C11" s="4"/>
      <c r="D11" s="3" t="s">
        <v>68</v>
      </c>
      <c r="E11" s="2">
        <v>110837629.00128499</v>
      </c>
      <c r="F11" s="2">
        <f>SUM(F12:F15)</f>
        <v>118596263.00137493</v>
      </c>
    </row>
    <row r="12" spans="2:6" ht="24.75" customHeight="1">
      <c r="B12" s="50" t="s">
        <v>75</v>
      </c>
      <c r="C12" s="51"/>
      <c r="D12" s="47"/>
      <c r="E12" s="26">
        <v>52808304.26696</v>
      </c>
      <c r="F12" s="26">
        <f>E12*7%+E12-20000000</f>
        <v>36504885.5656472</v>
      </c>
    </row>
    <row r="13" spans="2:6" ht="24" customHeight="1">
      <c r="B13" s="50" t="s">
        <v>76</v>
      </c>
      <c r="C13" s="51"/>
      <c r="D13" s="47"/>
      <c r="E13" s="26">
        <v>58029324.73432499</v>
      </c>
      <c r="F13" s="26">
        <f>E13*7%+E13-2000000-0.03</f>
        <v>60091377.43572774</v>
      </c>
    </row>
    <row r="14" spans="2:6" ht="25.5" customHeight="1">
      <c r="B14" s="50" t="s">
        <v>77</v>
      </c>
      <c r="C14" s="51"/>
      <c r="D14" s="47"/>
      <c r="E14" s="26">
        <v>0</v>
      </c>
      <c r="F14" s="26">
        <v>22000000</v>
      </c>
    </row>
    <row r="15" spans="2:6" ht="26.25" customHeight="1">
      <c r="B15" s="50"/>
      <c r="C15" s="51"/>
      <c r="D15" s="47"/>
      <c r="F15" s="26"/>
    </row>
    <row r="51" ht="12.75">
      <c r="B51" s="1" t="s">
        <v>123</v>
      </c>
    </row>
    <row r="52" ht="12.75">
      <c r="B52" s="1" t="s">
        <v>124</v>
      </c>
    </row>
  </sheetData>
  <sheetProtection/>
  <mergeCells count="4">
    <mergeCell ref="B12:D12"/>
    <mergeCell ref="B13:D13"/>
    <mergeCell ref="B14:D14"/>
    <mergeCell ref="B15:D15"/>
  </mergeCells>
  <printOptions/>
  <pageMargins left="0.7480314960629921" right="0.7480314960629921" top="0.984251968503937" bottom="0.984251968503937" header="0" footer="0"/>
  <pageSetup horizontalDpi="600" verticalDpi="6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0:I27"/>
  <sheetViews>
    <sheetView zoomScalePageLayoutView="0" workbookViewId="0" topLeftCell="A13">
      <selection activeCell="I25" sqref="I25"/>
    </sheetView>
  </sheetViews>
  <sheetFormatPr defaultColWidth="11.421875" defaultRowHeight="15"/>
  <cols>
    <col min="1" max="1" width="3.57421875" style="1" customWidth="1"/>
    <col min="2" max="2" width="12.8515625" style="1" customWidth="1"/>
    <col min="3" max="3" width="11.7109375" style="1" customWidth="1"/>
    <col min="4" max="4" width="71.28125" style="1" customWidth="1"/>
    <col min="5" max="8" width="11.421875" style="1" hidden="1" customWidth="1"/>
    <col min="9" max="9" width="25.57421875" style="1" customWidth="1"/>
    <col min="10" max="16384" width="11.421875" style="1" customWidth="1"/>
  </cols>
  <sheetData>
    <row r="6" ht="12.75"/>
    <row r="7" ht="18" customHeight="1"/>
    <row r="8" ht="12.75"/>
    <row r="9" ht="12.75"/>
    <row r="10" ht="12.75">
      <c r="I10" s="19"/>
    </row>
    <row r="11" spans="2:9" ht="27.75" customHeight="1">
      <c r="B11" s="54" t="s">
        <v>125</v>
      </c>
      <c r="C11" s="55"/>
      <c r="D11" s="55"/>
      <c r="E11" s="55"/>
      <c r="F11" s="55"/>
      <c r="G11" s="55"/>
      <c r="H11" s="55"/>
      <c r="I11" s="56"/>
    </row>
    <row r="12" spans="2:9" ht="24.75" customHeight="1">
      <c r="B12" s="54" t="s">
        <v>80</v>
      </c>
      <c r="C12" s="55"/>
      <c r="D12" s="55"/>
      <c r="E12" s="55"/>
      <c r="F12" s="55"/>
      <c r="G12" s="55"/>
      <c r="H12" s="55"/>
      <c r="I12" s="56"/>
    </row>
    <row r="13" spans="2:9" ht="24" customHeight="1">
      <c r="B13" s="54" t="s">
        <v>78</v>
      </c>
      <c r="C13" s="55"/>
      <c r="D13" s="55"/>
      <c r="E13" s="55"/>
      <c r="F13" s="55"/>
      <c r="G13" s="55"/>
      <c r="H13" s="55"/>
      <c r="I13" s="56"/>
    </row>
    <row r="14" spans="2:9" ht="25.5" customHeight="1">
      <c r="B14" s="54" t="s">
        <v>79</v>
      </c>
      <c r="C14" s="55"/>
      <c r="D14" s="55"/>
      <c r="E14" s="55"/>
      <c r="F14" s="55"/>
      <c r="G14" s="55"/>
      <c r="H14" s="55"/>
      <c r="I14" s="56"/>
    </row>
    <row r="15" spans="2:9" ht="26.25" customHeight="1">
      <c r="B15" s="52" t="s">
        <v>81</v>
      </c>
      <c r="C15" s="53"/>
      <c r="D15" s="53"/>
      <c r="E15" s="53"/>
      <c r="F15" s="53"/>
      <c r="G15" s="53"/>
      <c r="H15" s="53"/>
      <c r="I15" s="45"/>
    </row>
    <row r="16" spans="2:9" ht="24.75" customHeight="1">
      <c r="B16" s="54" t="s">
        <v>82</v>
      </c>
      <c r="C16" s="55"/>
      <c r="D16" s="55"/>
      <c r="E16" s="55"/>
      <c r="F16" s="55"/>
      <c r="G16" s="55"/>
      <c r="H16" s="55"/>
      <c r="I16" s="56"/>
    </row>
    <row r="17" spans="2:9" ht="24" customHeight="1">
      <c r="B17" s="54" t="s">
        <v>256</v>
      </c>
      <c r="C17" s="55"/>
      <c r="D17" s="55"/>
      <c r="E17" s="55"/>
      <c r="F17" s="55"/>
      <c r="G17" s="55"/>
      <c r="H17" s="55"/>
      <c r="I17" s="56"/>
    </row>
    <row r="18" spans="2:9" ht="23.25" customHeight="1">
      <c r="B18" s="52" t="s">
        <v>257</v>
      </c>
      <c r="C18" s="53"/>
      <c r="D18" s="53"/>
      <c r="E18" s="53"/>
      <c r="F18" s="53"/>
      <c r="G18" s="53"/>
      <c r="H18" s="53"/>
      <c r="I18" s="45"/>
    </row>
    <row r="19" spans="2:9" ht="15">
      <c r="B19" s="52" t="s">
        <v>258</v>
      </c>
      <c r="C19" s="53"/>
      <c r="D19" s="53"/>
      <c r="E19" s="53"/>
      <c r="F19" s="53"/>
      <c r="G19" s="53"/>
      <c r="H19" s="53"/>
      <c r="I19" s="45"/>
    </row>
    <row r="26" ht="12.75">
      <c r="B26" s="1" t="s">
        <v>123</v>
      </c>
    </row>
    <row r="27" ht="12.75">
      <c r="B27" s="1" t="s">
        <v>124</v>
      </c>
    </row>
  </sheetData>
  <sheetProtection/>
  <mergeCells count="9">
    <mergeCell ref="B19:I19"/>
    <mergeCell ref="B16:I16"/>
    <mergeCell ref="B17:I17"/>
    <mergeCell ref="B18:I18"/>
    <mergeCell ref="B11:I11"/>
    <mergeCell ref="B12:I12"/>
    <mergeCell ref="B13:I13"/>
    <mergeCell ref="B14:I14"/>
    <mergeCell ref="B15:I15"/>
  </mergeCells>
  <printOptions/>
  <pageMargins left="0.7480314960629921" right="0.7480314960629921" top="0.984251968503937" bottom="0.984251968503937" header="0" footer="0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0:I53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3.57421875" style="1" customWidth="1"/>
    <col min="2" max="2" width="12.8515625" style="1" customWidth="1"/>
    <col min="3" max="3" width="11.7109375" style="1" customWidth="1"/>
    <col min="4" max="4" width="71.28125" style="1" customWidth="1"/>
    <col min="5" max="8" width="11.421875" style="1" hidden="1" customWidth="1"/>
    <col min="9" max="9" width="16.28125" style="1" customWidth="1"/>
    <col min="10" max="16384" width="11.421875" style="1" customWidth="1"/>
  </cols>
  <sheetData>
    <row r="7" ht="12.75"/>
    <row r="8" ht="12.75"/>
    <row r="9" ht="12.75"/>
    <row r="10" ht="12.75">
      <c r="I10" s="19"/>
    </row>
    <row r="11" spans="2:9" ht="27.75" customHeight="1">
      <c r="B11" s="54" t="s">
        <v>259</v>
      </c>
      <c r="C11" s="55"/>
      <c r="D11" s="55"/>
      <c r="E11" s="55"/>
      <c r="F11" s="55"/>
      <c r="G11" s="55"/>
      <c r="H11" s="55"/>
      <c r="I11" s="56"/>
    </row>
    <row r="12" spans="2:9" ht="24.75" customHeight="1">
      <c r="B12" s="54" t="s">
        <v>260</v>
      </c>
      <c r="C12" s="55"/>
      <c r="D12" s="55"/>
      <c r="E12" s="55"/>
      <c r="F12" s="55"/>
      <c r="G12" s="55"/>
      <c r="H12" s="55"/>
      <c r="I12" s="56"/>
    </row>
    <row r="13" spans="2:9" ht="24" customHeight="1">
      <c r="B13" s="54" t="s">
        <v>261</v>
      </c>
      <c r="C13" s="55"/>
      <c r="D13" s="55"/>
      <c r="E13" s="55"/>
      <c r="F13" s="55"/>
      <c r="G13" s="55"/>
      <c r="H13" s="55"/>
      <c r="I13" s="56"/>
    </row>
    <row r="14" spans="2:9" ht="25.5" customHeight="1">
      <c r="B14" s="54" t="s">
        <v>262</v>
      </c>
      <c r="C14" s="55"/>
      <c r="D14" s="55"/>
      <c r="E14" s="55"/>
      <c r="F14" s="55"/>
      <c r="G14" s="55"/>
      <c r="H14" s="55"/>
      <c r="I14" s="56"/>
    </row>
    <row r="15" spans="2:9" ht="26.25" customHeight="1">
      <c r="B15" s="52" t="s">
        <v>263</v>
      </c>
      <c r="C15" s="53"/>
      <c r="D15" s="53"/>
      <c r="E15" s="53"/>
      <c r="F15" s="53"/>
      <c r="G15" s="53"/>
      <c r="H15" s="53"/>
      <c r="I15" s="45"/>
    </row>
    <row r="52" ht="12.75">
      <c r="B52" s="1" t="s">
        <v>123</v>
      </c>
    </row>
    <row r="53" ht="12.75">
      <c r="B53" s="1" t="s">
        <v>124</v>
      </c>
    </row>
  </sheetData>
  <sheetProtection/>
  <mergeCells count="5">
    <mergeCell ref="B11:I11"/>
    <mergeCell ref="B12:I12"/>
    <mergeCell ref="B13:I13"/>
    <mergeCell ref="B14:I14"/>
    <mergeCell ref="B15:I15"/>
  </mergeCells>
  <printOptions/>
  <pageMargins left="0.7480314960629921" right="0.7480314960629921" top="0.984251968503937" bottom="0.984251968503937" header="0" footer="0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2:I54"/>
  <sheetViews>
    <sheetView tabSelected="1" zoomScalePageLayoutView="0" workbookViewId="0" topLeftCell="A1">
      <selection activeCell="M16" sqref="M16"/>
    </sheetView>
  </sheetViews>
  <sheetFormatPr defaultColWidth="11.421875" defaultRowHeight="15"/>
  <cols>
    <col min="1" max="1" width="3.57421875" style="1" customWidth="1"/>
    <col min="2" max="2" width="32.421875" style="1" customWidth="1"/>
    <col min="3" max="3" width="21.8515625" style="1" customWidth="1"/>
    <col min="4" max="4" width="15.8515625" style="1" customWidth="1"/>
    <col min="5" max="8" width="11.421875" style="1" hidden="1" customWidth="1"/>
    <col min="9" max="9" width="17.57421875" style="1" customWidth="1"/>
    <col min="10" max="10" width="11.421875" style="1" customWidth="1"/>
    <col min="11" max="11" width="12.140625" style="1" customWidth="1"/>
    <col min="12" max="16384" width="11.421875" style="1" customWidth="1"/>
  </cols>
  <sheetData>
    <row r="4" ht="16.5" customHeight="1"/>
    <row r="6" ht="17.25" customHeight="1"/>
    <row r="7" ht="12.75"/>
    <row r="8" ht="12.75"/>
    <row r="9" ht="12.75"/>
    <row r="10" ht="12.75"/>
    <row r="12" ht="12.75">
      <c r="I12" s="19" t="s">
        <v>5</v>
      </c>
    </row>
    <row r="13" ht="13.5" thickBot="1">
      <c r="I13" s="19"/>
    </row>
    <row r="14" spans="2:9" ht="15">
      <c r="B14" s="57" t="s">
        <v>119</v>
      </c>
      <c r="C14" s="59" t="s">
        <v>118</v>
      </c>
      <c r="D14" s="61" t="s">
        <v>117</v>
      </c>
      <c r="E14" s="62"/>
      <c r="F14" s="62"/>
      <c r="G14" s="62"/>
      <c r="H14" s="62"/>
      <c r="I14" s="63"/>
    </row>
    <row r="15" spans="2:9" ht="12.75">
      <c r="B15" s="58"/>
      <c r="C15" s="60"/>
      <c r="D15" s="33" t="s">
        <v>116</v>
      </c>
      <c r="I15" s="32" t="s">
        <v>115</v>
      </c>
    </row>
    <row r="16" spans="2:9" ht="12.75">
      <c r="B16" s="34" t="s">
        <v>120</v>
      </c>
      <c r="C16" s="8">
        <v>10</v>
      </c>
      <c r="D16" s="7">
        <v>10000</v>
      </c>
      <c r="I16" s="18">
        <v>22000</v>
      </c>
    </row>
    <row r="17" spans="2:9" ht="12.75">
      <c r="B17" s="34" t="s">
        <v>121</v>
      </c>
      <c r="C17" s="8">
        <v>20</v>
      </c>
      <c r="D17" s="7">
        <v>4500</v>
      </c>
      <c r="I17" s="18">
        <v>9000</v>
      </c>
    </row>
    <row r="18" spans="2:9" ht="12.75">
      <c r="B18" s="34" t="s">
        <v>122</v>
      </c>
      <c r="C18" s="8">
        <v>141</v>
      </c>
      <c r="D18" s="7">
        <v>725</v>
      </c>
      <c r="H18" s="1">
        <v>1427233.59</v>
      </c>
      <c r="I18" s="18">
        <v>4500</v>
      </c>
    </row>
    <row r="19" spans="2:9" ht="12.75">
      <c r="B19" s="34"/>
      <c r="C19" s="8"/>
      <c r="D19" s="7"/>
      <c r="I19" s="18"/>
    </row>
    <row r="20" spans="2:9" ht="12.75">
      <c r="B20" s="34"/>
      <c r="C20" s="8"/>
      <c r="D20" s="7"/>
      <c r="I20" s="18"/>
    </row>
    <row r="21" spans="2:9" ht="12.75">
      <c r="B21" s="34"/>
      <c r="C21" s="8"/>
      <c r="D21" s="7"/>
      <c r="I21" s="18"/>
    </row>
    <row r="22" spans="2:9" ht="12.75">
      <c r="B22" s="34"/>
      <c r="C22" s="8"/>
      <c r="D22" s="7"/>
      <c r="I22" s="18"/>
    </row>
    <row r="23" spans="2:9" ht="12.75">
      <c r="B23" s="9"/>
      <c r="C23" s="8"/>
      <c r="D23" s="7"/>
      <c r="H23" s="1">
        <v>121468.38</v>
      </c>
      <c r="I23" s="18"/>
    </row>
    <row r="53" ht="12.75">
      <c r="B53" s="1" t="s">
        <v>123</v>
      </c>
    </row>
    <row r="54" ht="12.75">
      <c r="B54" s="1" t="s">
        <v>124</v>
      </c>
    </row>
  </sheetData>
  <sheetProtection/>
  <mergeCells count="3">
    <mergeCell ref="B14:B15"/>
    <mergeCell ref="C14:C15"/>
    <mergeCell ref="D14:I14"/>
  </mergeCells>
  <printOptions/>
  <pageMargins left="0.7480314960629921" right="0.7480314960629921" top="0.984251968503937" bottom="0.984251968503937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2023-01-23T21:30:45Z</cp:lastPrinted>
  <dcterms:created xsi:type="dcterms:W3CDTF">2015-01-15T20:14:56Z</dcterms:created>
  <dcterms:modified xsi:type="dcterms:W3CDTF">2023-01-23T21:30:56Z</dcterms:modified>
  <cp:category/>
  <cp:version/>
  <cp:contentType/>
  <cp:contentStatus/>
</cp:coreProperties>
</file>